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600" windowHeight="12990" tabRatio="779" activeTab="4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externalReferences>
    <externalReference r:id="rId14"/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<sst xmlns="http://schemas.openxmlformats.org/spreadsheetml/2006/main" count="556" uniqueCount="174">
  <si>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</si>
  <si>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</si>
  <si>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</si>
  <si>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</si>
  <si>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</si>
  <si>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</si>
  <si>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</si>
  <si>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</si>
  <si>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</si>
  <si>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</si>
  <si>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</si>
  <si>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</si>
  <si>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</si>
  <si>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</si>
  <si>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</si>
  <si>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</si>
  <si>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</si>
  <si>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</si>
  <si>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</si>
  <si>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</si>
  <si>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</si>
  <si>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</si>
  <si>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</si>
  <si>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</si>
  <si>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</si>
  <si>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</si>
  <si>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</si>
  <si>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</si>
  <si>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</si>
  <si>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</si>
  <si>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</si>
  <si>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</si>
  <si>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</si>
  <si>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</si>
  <si>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</si>
  <si>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</si>
  <si>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</si>
  <si>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</si>
  <si>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</si>
  <si>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</si>
  <si>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</si>
  <si>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</si>
  <si>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</si>
  <si>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</si>
  <si>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</si>
  <si>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</si>
  <si>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</si>
  <si>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</si>
  <si>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</si>
  <si>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</si>
  <si>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</si>
  <si>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</si>
  <si>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</si>
  <si>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</si>
  <si>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</si>
  <si>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</si>
  <si>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</si>
  <si>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</si>
  <si>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</si>
  <si>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</si>
  <si>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</si>
  <si>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</si>
  <si>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</si>
  <si>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</si>
  <si>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</si>
  <si>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</si>
  <si>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</si>
  <si>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</si>
  <si>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</si>
  <si>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</si>
  <si>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</si>
  <si>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</si>
  <si>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</si>
  <si>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</si>
  <si>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</si>
  <si>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</si>
  <si>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</si>
  <si>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</si>
  <si>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</si>
  <si>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</si>
  <si>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</si>
  <si>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</si>
  <si>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</si>
  <si>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</si>
  <si>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Land</t>
  </si>
  <si>
    <t>Thüringen</t>
  </si>
  <si>
    <t>Ort</t>
  </si>
  <si>
    <t>Bahnanlage</t>
  </si>
  <si>
    <t>Spielklasse</t>
  </si>
  <si>
    <t xml:space="preserve">Bahn/Kugelmaterial in Ordnung </t>
  </si>
  <si>
    <t>x</t>
  </si>
  <si>
    <t xml:space="preserve"> </t>
  </si>
  <si>
    <t xml:space="preserve">  </t>
  </si>
  <si>
    <t>Kegelmaterial</t>
  </si>
  <si>
    <t>Syndur Top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</si>
  <si>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</si>
  <si>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</si>
  <si>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</si>
  <si>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</si>
  <si>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</si>
  <si>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</si>
  <si>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</si>
  <si>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</si>
  <si>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</si>
  <si>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</si>
  <si>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</si>
  <si>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</si>
  <si>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</si>
  <si>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</si>
  <si>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</si>
  <si>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</si>
  <si>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</si>
  <si>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</si>
  <si>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</si>
  <si>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</si>
  <si>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</si>
  <si>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</si>
  <si>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</si>
  <si>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</si>
  <si>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</si>
  <si>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</si>
  <si>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</si>
  <si>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</si>
  <si>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</si>
  <si>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</si>
  <si>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</si>
  <si>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</si>
  <si>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</si>
  <si>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</si>
  <si>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</si>
  <si>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</si>
  <si>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</si>
  <si>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</si>
  <si>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</si>
  <si>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</si>
  <si>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</si>
  <si>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</si>
  <si>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</si>
  <si>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>Pz</t>
  </si>
  <si>
    <t>xxx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</si>
  <si>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</si>
  <si>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</si>
  <si>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</si>
  <si>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</si>
  <si>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</si>
  <si>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</si>
  <si>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Verbandsliga Männer 120 Wurf</t>
  </si>
  <si>
    <t>Vorname Name</t>
  </si>
  <si>
    <t>SP</t>
  </si>
  <si>
    <t>Das Tabellenblatt "Bildschirm" wurde von Roßleben übernommen.</t>
  </si>
  <si>
    <t>Satz</t>
  </si>
  <si>
    <t>Zuletzt ist noch im Blatt DKB (Spielbericht) der Schalter "Platz" zu betätigen.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</si>
  <si>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</si>
  <si>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</si>
  <si>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</si>
  <si>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</si>
  <si>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</si>
  <si>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</si>
  <si>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</si>
  <si>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</si>
  <si>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</si>
  <si>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</si>
  <si>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 xml:space="preserve">Sollte ein roter Warnhinweis auf dem Spielbericht angezeigt werden, sind die Platziffern zu prüfen und manuell </t>
  </si>
  <si>
    <t>zu ändern. (Passiert bei Kegelgleichheit meherer Spieler einer Mannschaft.)</t>
  </si>
  <si>
    <t>SV Auswärts</t>
  </si>
  <si>
    <t>Max Mustermann</t>
  </si>
  <si>
    <t>SV Heim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</si>
  <si>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</si>
  <si>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</si>
  <si>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</si>
  <si>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</si>
  <si>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</si>
  <si>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</si>
  <si>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Katrin Musterfrau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</si>
</sst>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\+\ 0\ \-\ ;[Red]\-\ 0\ \+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1" applyNumberFormat="0" applyAlignment="0" applyProtection="0"/>
    <xf numFmtId="0" fontId="86" fillId="3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7" fillId="36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37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1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2" fillId="40" borderId="0" applyNumberFormat="0" applyBorder="0" applyAlignment="0" applyProtection="0"/>
    <xf numFmtId="0" fontId="4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41" borderId="9" applyNumberFormat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71" applyNumberFormat="1" applyFont="1" applyBorder="1" applyAlignment="1">
      <alignment horizontal="center" vertical="center"/>
      <protection/>
    </xf>
    <xf numFmtId="208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8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8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8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44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42" borderId="11" xfId="0" applyNumberFormat="1" applyFont="1" applyFill="1" applyBorder="1" applyAlignment="1" applyProtection="1">
      <alignment horizontal="center" vertical="center"/>
      <protection locked="0"/>
    </xf>
    <xf numFmtId="218" fontId="23" fillId="43" borderId="11" xfId="0" applyNumberFormat="1" applyFont="1" applyFill="1" applyBorder="1" applyAlignment="1" applyProtection="1">
      <alignment horizontal="centerContinuous"/>
      <protection locked="0"/>
    </xf>
    <xf numFmtId="218" fontId="27" fillId="43" borderId="11" xfId="0" applyNumberFormat="1" applyFont="1" applyFill="1" applyBorder="1" applyAlignment="1" applyProtection="1">
      <alignment horizontal="centerContinuous"/>
      <protection locked="0"/>
    </xf>
    <xf numFmtId="218" fontId="7" fillId="43" borderId="11" xfId="0" applyNumberFormat="1" applyFont="1" applyFill="1" applyBorder="1" applyAlignment="1" applyProtection="1">
      <alignment horizontal="centerContinuous"/>
      <protection locked="0"/>
    </xf>
    <xf numFmtId="218" fontId="11" fillId="42" borderId="11" xfId="0" applyNumberFormat="1" applyFont="1" applyFill="1" applyBorder="1" applyAlignment="1" applyProtection="1">
      <alignment horizontal="center"/>
      <protection locked="0"/>
    </xf>
    <xf numFmtId="218" fontId="25" fillId="43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8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>
      <alignment horizontal="center"/>
    </xf>
    <xf numFmtId="216" fontId="20" fillId="0" borderId="28" xfId="0" applyNumberFormat="1" applyFont="1" applyFill="1" applyBorder="1" applyAlignment="1" applyProtection="1">
      <alignment horizontal="center" vertical="center"/>
      <protection/>
    </xf>
    <xf numFmtId="216" fontId="20" fillId="0" borderId="28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08" fontId="20" fillId="0" borderId="33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29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2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1" fontId="0" fillId="43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5" fontId="1" fillId="0" borderId="48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9" fontId="53" fillId="0" borderId="0" xfId="0" applyNumberFormat="1" applyFont="1" applyFill="1" applyBorder="1" applyAlignment="1">
      <alignment horizontal="center" vertical="center"/>
    </xf>
    <xf numFmtId="219" fontId="53" fillId="0" borderId="0" xfId="0" applyNumberFormat="1" applyFont="1" applyFill="1" applyBorder="1" applyAlignment="1">
      <alignment horizontal="left" vertical="center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/>
    </xf>
    <xf numFmtId="0" fontId="57" fillId="42" borderId="0" xfId="0" applyFont="1" applyFill="1" applyAlignment="1">
      <alignment vertical="center"/>
    </xf>
    <xf numFmtId="0" fontId="62" fillId="42" borderId="0" xfId="0" applyFont="1" applyFill="1" applyAlignment="1">
      <alignment vertical="center"/>
    </xf>
    <xf numFmtId="0" fontId="62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8" fillId="0" borderId="0" xfId="0" applyFont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1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0" fontId="33" fillId="0" borderId="67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62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62" fillId="42" borderId="0" xfId="0" applyNumberFormat="1" applyFont="1" applyFill="1" applyAlignment="1">
      <alignment vertical="center"/>
    </xf>
    <xf numFmtId="0" fontId="62" fillId="42" borderId="0" xfId="0" applyNumberFormat="1" applyFont="1" applyFill="1" applyAlignment="1">
      <alignment/>
    </xf>
    <xf numFmtId="0" fontId="57" fillId="42" borderId="0" xfId="0" applyNumberFormat="1" applyFont="1" applyFill="1" applyAlignment="1">
      <alignment/>
    </xf>
    <xf numFmtId="0" fontId="0" fillId="8" borderId="11" xfId="0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37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37" fillId="8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3" fillId="0" borderId="11" xfId="0" applyNumberFormat="1" applyFont="1" applyFill="1" applyBorder="1" applyAlignment="1">
      <alignment horizontal="center"/>
    </xf>
    <xf numFmtId="219" fontId="44" fillId="0" borderId="11" xfId="0" applyNumberFormat="1" applyFont="1" applyFill="1" applyBorder="1" applyAlignment="1">
      <alignment horizontal="center"/>
    </xf>
    <xf numFmtId="0" fontId="3" fillId="11" borderId="0" xfId="0" applyNumberFormat="1" applyFont="1" applyFill="1" applyAlignment="1">
      <alignment horizontal="center" vertical="center"/>
    </xf>
    <xf numFmtId="1" fontId="24" fillId="11" borderId="0" xfId="0" applyNumberFormat="1" applyFont="1" applyFill="1" applyAlignment="1" applyProtection="1">
      <alignment horizontal="center" vertical="center"/>
      <protection locked="0"/>
    </xf>
    <xf numFmtId="0" fontId="24" fillId="11" borderId="0" xfId="0" applyNumberFormat="1" applyFont="1" applyFill="1" applyAlignment="1" applyProtection="1">
      <alignment horizontal="center" vertical="center"/>
      <protection locked="0"/>
    </xf>
    <xf numFmtId="219" fontId="33" fillId="0" borderId="67" xfId="0" applyNumberFormat="1" applyFont="1" applyFill="1" applyBorder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73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4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219" fontId="20" fillId="0" borderId="75" xfId="0" applyNumberFormat="1" applyFont="1" applyFill="1" applyBorder="1" applyAlignment="1">
      <alignment horizontal="center" vertical="center"/>
    </xf>
    <xf numFmtId="219" fontId="20" fillId="0" borderId="76" xfId="0" applyNumberFormat="1" applyFont="1" applyFill="1" applyBorder="1" applyAlignment="1">
      <alignment horizontal="center" vertical="center"/>
    </xf>
    <xf numFmtId="219" fontId="20" fillId="0" borderId="77" xfId="0" applyNumberFormat="1" applyFont="1" applyFill="1" applyBorder="1" applyAlignment="1">
      <alignment horizontal="center" vertical="center"/>
    </xf>
    <xf numFmtId="0" fontId="20" fillId="0" borderId="78" xfId="0" applyNumberFormat="1" applyFont="1" applyFill="1" applyBorder="1" applyAlignment="1">
      <alignment horizontal="center" vertical="distributed"/>
    </xf>
    <xf numFmtId="0" fontId="20" fillId="0" borderId="38" xfId="0" applyNumberFormat="1" applyFont="1" applyFill="1" applyBorder="1" applyAlignment="1">
      <alignment horizontal="center" vertical="distributed"/>
    </xf>
    <xf numFmtId="0" fontId="20" fillId="0" borderId="68" xfId="0" applyNumberFormat="1" applyFont="1" applyFill="1" applyBorder="1" applyAlignment="1">
      <alignment horizontal="center" vertical="distributed"/>
    </xf>
    <xf numFmtId="0" fontId="20" fillId="0" borderId="32" xfId="0" applyNumberFormat="1" applyFont="1" applyFill="1" applyBorder="1" applyAlignment="1">
      <alignment horizontal="center" vertical="distributed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23" xfId="0" applyNumberFormat="1" applyFont="1" applyFill="1" applyBorder="1" applyAlignment="1">
      <alignment horizontal="center" vertical="center" wrapText="1"/>
    </xf>
    <xf numFmtId="0" fontId="0" fillId="42" borderId="24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20" fillId="0" borderId="79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20" fillId="0" borderId="78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80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14" fontId="38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57" fillId="5" borderId="0" xfId="0" applyFont="1" applyFill="1" applyAlignment="1">
      <alignment horizontal="center" vertical="center"/>
    </xf>
    <xf numFmtId="0" fontId="57" fillId="45" borderId="82" xfId="0" applyFont="1" applyFill="1" applyBorder="1" applyAlignment="1">
      <alignment horizontal="center" vertical="center"/>
    </xf>
    <xf numFmtId="0" fontId="57" fillId="45" borderId="83" xfId="0" applyFont="1" applyFill="1" applyBorder="1" applyAlignment="1">
      <alignment horizontal="center" vertical="center"/>
    </xf>
    <xf numFmtId="0" fontId="57" fillId="45" borderId="14" xfId="0" applyFont="1" applyFill="1" applyBorder="1" applyAlignment="1">
      <alignment horizontal="center" vertical="center"/>
    </xf>
    <xf numFmtId="0" fontId="57" fillId="44" borderId="82" xfId="0" applyNumberFormat="1" applyFont="1" applyFill="1" applyBorder="1" applyAlignment="1">
      <alignment horizontal="center" vertical="center"/>
    </xf>
    <xf numFmtId="0" fontId="57" fillId="44" borderId="83" xfId="0" applyNumberFormat="1" applyFont="1" applyFill="1" applyBorder="1" applyAlignment="1">
      <alignment horizontal="center" vertical="center"/>
    </xf>
    <xf numFmtId="0" fontId="57" fillId="44" borderId="14" xfId="0" applyNumberFormat="1" applyFont="1" applyFill="1" applyBorder="1" applyAlignment="1">
      <alignment horizontal="center" vertical="center"/>
    </xf>
    <xf numFmtId="0" fontId="57" fillId="42" borderId="83" xfId="0" applyNumberFormat="1" applyFont="1" applyFill="1" applyBorder="1" applyAlignment="1">
      <alignment horizontal="center"/>
    </xf>
    <xf numFmtId="0" fontId="57" fillId="46" borderId="82" xfId="0" applyNumberFormat="1" applyFont="1" applyFill="1" applyBorder="1" applyAlignment="1">
      <alignment horizontal="center" vertical="center"/>
    </xf>
    <xf numFmtId="0" fontId="0" fillId="46" borderId="83" xfId="0" applyNumberFormat="1" applyFill="1" applyBorder="1" applyAlignment="1">
      <alignment horizontal="center" vertical="center"/>
    </xf>
    <xf numFmtId="0" fontId="0" fillId="46" borderId="14" xfId="0" applyNumberFormat="1" applyFill="1" applyBorder="1" applyAlignment="1">
      <alignment horizontal="center" vertical="center"/>
    </xf>
    <xf numFmtId="0" fontId="54" fillId="47" borderId="0" xfId="0" applyFont="1" applyFill="1" applyAlignment="1">
      <alignment horizontal="center" vertical="center"/>
    </xf>
    <xf numFmtId="0" fontId="55" fillId="48" borderId="84" xfId="0" applyFont="1" applyFill="1" applyBorder="1" applyAlignment="1">
      <alignment horizontal="center" vertical="center"/>
    </xf>
    <xf numFmtId="0" fontId="55" fillId="48" borderId="12" xfId="0" applyFont="1" applyFill="1" applyBorder="1" applyAlignment="1">
      <alignment horizontal="center" vertical="center"/>
    </xf>
    <xf numFmtId="0" fontId="55" fillId="48" borderId="66" xfId="0" applyFont="1" applyFill="1" applyBorder="1" applyAlignment="1">
      <alignment horizontal="center" vertical="center"/>
    </xf>
    <xf numFmtId="0" fontId="55" fillId="48" borderId="26" xfId="0" applyFont="1" applyFill="1" applyBorder="1" applyAlignment="1">
      <alignment horizontal="center" vertical="center"/>
    </xf>
    <xf numFmtId="0" fontId="55" fillId="48" borderId="0" xfId="0" applyFont="1" applyFill="1" applyBorder="1" applyAlignment="1">
      <alignment horizontal="center" vertical="center"/>
    </xf>
    <xf numFmtId="0" fontId="55" fillId="48" borderId="85" xfId="0" applyFont="1" applyFill="1" applyBorder="1" applyAlignment="1">
      <alignment horizontal="center" vertical="center"/>
    </xf>
    <xf numFmtId="0" fontId="55" fillId="48" borderId="22" xfId="0" applyFont="1" applyFill="1" applyBorder="1" applyAlignment="1">
      <alignment horizontal="center" vertical="center"/>
    </xf>
    <xf numFmtId="0" fontId="55" fillId="48" borderId="21" xfId="0" applyFont="1" applyFill="1" applyBorder="1" applyAlignment="1">
      <alignment horizontal="center" vertical="center"/>
    </xf>
    <xf numFmtId="0" fontId="55" fillId="48" borderId="8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1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13" borderId="26" xfId="0" applyFont="1" applyFill="1" applyBorder="1" applyAlignment="1">
      <alignment horizontal="center" vertical="center"/>
    </xf>
    <xf numFmtId="0" fontId="59" fillId="13" borderId="12" xfId="0" applyFont="1" applyFill="1" applyBorder="1" applyAlignment="1">
      <alignment horizontal="center" vertical="center"/>
    </xf>
    <xf numFmtId="0" fontId="59" fillId="13" borderId="85" xfId="0" applyFont="1" applyFill="1" applyBorder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59" fillId="13" borderId="22" xfId="0" applyFont="1" applyFill="1" applyBorder="1" applyAlignment="1">
      <alignment horizontal="center" vertical="center"/>
    </xf>
    <xf numFmtId="0" fontId="59" fillId="13" borderId="21" xfId="0" applyFont="1" applyFill="1" applyBorder="1" applyAlignment="1">
      <alignment horizontal="center" vertical="center"/>
    </xf>
    <xf numFmtId="0" fontId="59" fillId="13" borderId="86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85725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57150</xdr:colOff>
      <xdr:row>2</xdr:row>
      <xdr:rowOff>85725</xdr:rowOff>
    </xdr:from>
    <xdr:to>
      <xdr:col>3</xdr:col>
      <xdr:colOff>476250</xdr:colOff>
      <xdr:row>4</xdr:row>
      <xdr:rowOff>0</xdr:rowOff>
    </xdr:to>
    <xdr:pic>
      <xdr:nvPicPr>
        <xdr:cNvPr id="3" name="ToggleButton1" descr="Pla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6667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978d0c-59b9-403e-87c6-ad4090c60fc9}" type="TxLink">
            <a:rPr lang="en-US" cap="none" sz="1000" b="1" i="0" u="none" baseline="0">
              <a:solidFill>
                <a:srgbClr val="0000FF"/>
              </a:solidFill>
            </a:rPr>
            <a:t>SV Auswärts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05b5574-be90-4c94-b8fb-a045647d22b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de88c1-3d83-476f-8279-81ab4c1d060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c7781b-5ac4-4a54-bf6b-5efeb72c590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516a9d-d5df-4ad0-869d-e3ee5b0e88c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5fd73e-ed2b-4605-9469-139b54aa321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2c6934-c72d-4b23-8580-4aa7a551289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aec78f-e4cf-4de0-b99b-d28165db01c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37398c-ac05-4b7e-a3f8-3e81154d430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1aa59c-5144-4559-b279-98c975d5c622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58e9a1-eeb6-4acd-8226-9400b31a13f4}" type="TxLink">
            <a:rPr lang="en-US" cap="none" sz="1000" b="1" i="0" u="none" baseline="0">
              <a:solidFill>
                <a:srgbClr val="FF00FF"/>
              </a:solidFill>
            </a:rPr>
            <a:t>SV Heim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b3a4bc-e41a-4cc1-bd97-c99918fc0e6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9e13d5e-bced-49b0-8481-1cd4d8f51b40}" type="TxLink">
            <a:rPr lang="en-US" cap="none" sz="1800" b="1" i="0" u="none" baseline="0">
              <a:solidFill>
                <a:srgbClr val="0000FF"/>
              </a:solidFill>
            </a:rPr>
            <a:t>SV Heim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zoomScale="170" zoomScaleNormal="170" workbookViewId="0" topLeftCell="A1">
      <selection activeCell="G18" sqref="G18"/>
    </sheetView>
  </sheetViews>
  <sheetFormatPr defaultColWidth="11.421875" defaultRowHeight="12.75"/>
  <cols>
    <col min="1" max="1" width="7.7109375" style="92" customWidth="1"/>
    <col min="2" max="2" width="4.8515625" style="92" customWidth="1"/>
    <col min="3" max="3" width="3.140625" style="92" customWidth="1"/>
    <col min="4" max="4" width="8.28125" style="92" customWidth="1"/>
    <col min="5" max="5" width="2.421875" style="92" customWidth="1"/>
    <col min="6" max="7" width="3.7109375" style="92" customWidth="1"/>
    <col min="8" max="8" width="0.5625" style="92" customWidth="1"/>
    <col min="9" max="10" width="3.7109375" style="92" customWidth="1"/>
    <col min="11" max="11" width="3.14062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8515625" style="92" customWidth="1"/>
    <col min="17" max="17" width="3.140625" style="92" customWidth="1"/>
    <col min="18" max="18" width="8.28125" style="92" customWidth="1"/>
    <col min="19" max="19" width="2.421875" style="92" customWidth="1"/>
    <col min="20" max="22" width="3.7109375" style="92" customWidth="1"/>
    <col min="23" max="23" width="0.5625" style="92" customWidth="1"/>
    <col min="24" max="24" width="3.7109375" style="92" customWidth="1"/>
    <col min="25" max="25" width="3.140625" style="92" customWidth="1"/>
    <col min="26" max="26" width="3.7109375" style="92" customWidth="1"/>
    <col min="27" max="16384" width="11.421875" style="92" customWidth="1"/>
  </cols>
  <sheetData>
    <row r="1" spans="11:26" ht="33" customHeight="1">
      <c r="K1" s="312"/>
      <c r="L1" s="312"/>
      <c r="M1" s="312"/>
      <c r="N1" s="312"/>
      <c r="O1" s="312"/>
      <c r="R1" s="93" t="s">
        <v>47</v>
      </c>
      <c r="Z1" s="219" t="s">
        <v>152</v>
      </c>
    </row>
    <row r="2" spans="5:26" ht="12.75">
      <c r="E2" s="95" t="s">
        <v>73</v>
      </c>
      <c r="F2" s="96"/>
      <c r="G2" s="96"/>
      <c r="H2" s="96"/>
      <c r="I2" s="135"/>
      <c r="J2" s="142">
        <f>IF(Grundeingaben!F16="","",Grundeingaben!F16)</f>
      </c>
      <c r="N2" s="327" t="s">
        <v>24</v>
      </c>
      <c r="O2" s="327"/>
      <c r="P2" s="324" t="str">
        <f>Grundeingaben!C3</f>
        <v>Thüringen</v>
      </c>
      <c r="Q2" s="324"/>
      <c r="R2" s="324"/>
      <c r="S2" s="325"/>
      <c r="T2" s="325"/>
      <c r="U2" s="325"/>
      <c r="V2" s="325"/>
      <c r="W2" s="325"/>
      <c r="X2" s="325"/>
      <c r="Y2" s="325"/>
      <c r="Z2" s="325"/>
    </row>
    <row r="3" spans="1:26" ht="12.75" customHeight="1">
      <c r="A3" s="249"/>
      <c r="B3" s="258"/>
      <c r="C3" s="258"/>
      <c r="E3" s="133" t="s">
        <v>136</v>
      </c>
      <c r="F3" s="134"/>
      <c r="G3" s="94"/>
      <c r="H3" s="94"/>
      <c r="I3" s="94"/>
      <c r="J3" s="143">
        <f>IF(Grundeingaben!F14="","",Grundeingaben!F14)</f>
      </c>
      <c r="K3" s="97"/>
      <c r="L3" s="97"/>
      <c r="M3" s="98"/>
      <c r="N3" s="132" t="s">
        <v>25</v>
      </c>
      <c r="O3" s="132"/>
      <c r="P3" s="321" t="str">
        <f>Grundeingaben!C4</f>
        <v>xxx</v>
      </c>
      <c r="Q3" s="322"/>
      <c r="R3" s="322"/>
      <c r="S3" s="94"/>
      <c r="T3" s="94"/>
      <c r="U3" s="140" t="s">
        <v>2</v>
      </c>
      <c r="V3" s="328">
        <v>41959</v>
      </c>
      <c r="W3" s="329"/>
      <c r="X3" s="329"/>
      <c r="Y3" s="329"/>
      <c r="Z3" s="329"/>
    </row>
    <row r="4" spans="1:26" ht="12.75" customHeight="1">
      <c r="A4" s="249"/>
      <c r="B4" s="258"/>
      <c r="C4" s="258"/>
      <c r="E4" s="99" t="s">
        <v>137</v>
      </c>
      <c r="F4" s="101"/>
      <c r="G4" s="100"/>
      <c r="H4" s="100"/>
      <c r="I4" s="100"/>
      <c r="J4" s="144" t="str">
        <f>IF(Grundeingaben!F15="","",Grundeingaben!F15)</f>
        <v>X</v>
      </c>
      <c r="K4" s="102"/>
      <c r="L4" s="98"/>
      <c r="M4" s="98"/>
      <c r="N4" s="313" t="s">
        <v>26</v>
      </c>
      <c r="O4" s="313"/>
      <c r="P4" s="321" t="str">
        <f>Grundeingaben!C5</f>
        <v>xxx</v>
      </c>
      <c r="Q4" s="321"/>
      <c r="R4" s="321"/>
      <c r="S4" s="326"/>
      <c r="T4" s="326"/>
      <c r="U4" s="326"/>
      <c r="V4" s="326"/>
      <c r="W4" s="326"/>
      <c r="X4" s="326"/>
      <c r="Y4" s="326"/>
      <c r="Z4" s="326"/>
    </row>
    <row r="5" spans="1:26" ht="12.75" customHeight="1">
      <c r="A5" s="281" t="str">
        <f>IF(Grundeingaben!A34=0,"Zum Spielende Schalter Platz betätigen",IF(Grundeingaben!A34&lt;42,"Platzziffer fehlerhaft. Bitte manuell ändern.",""))</f>
        <v>Zum Spielende Schalter Platz betätigen</v>
      </c>
      <c r="B5" s="282"/>
      <c r="C5" s="282"/>
      <c r="D5" s="282"/>
      <c r="E5" s="99" t="s">
        <v>48</v>
      </c>
      <c r="F5" s="101"/>
      <c r="G5" s="100"/>
      <c r="H5" s="100"/>
      <c r="I5" s="100"/>
      <c r="J5" s="144">
        <f>IF(Grundeingaben!F17="","",Grundeingaben!F17)</f>
      </c>
      <c r="K5" s="102"/>
      <c r="L5" s="98"/>
      <c r="M5" s="98"/>
      <c r="N5" s="314" t="s">
        <v>27</v>
      </c>
      <c r="O5" s="313"/>
      <c r="P5" s="323">
        <v>41959.36613692129</v>
      </c>
      <c r="Q5" s="323"/>
      <c r="R5" s="323"/>
      <c r="S5" s="94"/>
      <c r="T5" s="94"/>
      <c r="U5" s="139" t="s">
        <v>3</v>
      </c>
      <c r="V5" s="323">
        <v>41959.36611863426</v>
      </c>
      <c r="W5" s="323"/>
      <c r="X5" s="323"/>
      <c r="Y5" s="323"/>
      <c r="Z5" s="323"/>
    </row>
    <row r="6" spans="1:26" ht="12.75" customHeight="1">
      <c r="A6" s="282"/>
      <c r="B6" s="282"/>
      <c r="C6" s="282"/>
      <c r="D6" s="282"/>
      <c r="E6" s="104" t="s">
        <v>91</v>
      </c>
      <c r="F6" s="105"/>
      <c r="G6" s="103"/>
      <c r="H6" s="103"/>
      <c r="I6" s="103"/>
      <c r="J6" s="145">
        <f>IF(übertrag!Q8=TRUE,"X","")</f>
      </c>
      <c r="K6" s="102"/>
      <c r="L6" s="98"/>
      <c r="M6" s="98"/>
      <c r="N6" s="313" t="s">
        <v>76</v>
      </c>
      <c r="O6" s="313"/>
      <c r="P6" s="321" t="str">
        <f>Grundeingaben!C6</f>
        <v>Verbandsliga Männer 120 Wurf</v>
      </c>
      <c r="Q6" s="321"/>
      <c r="R6" s="321"/>
      <c r="S6" s="326"/>
      <c r="T6" s="326"/>
      <c r="U6" s="326"/>
      <c r="V6" s="326"/>
      <c r="W6" s="326"/>
      <c r="X6" s="326"/>
      <c r="Y6" s="326"/>
      <c r="Z6" s="326"/>
    </row>
    <row r="7" spans="1:25" ht="12.75">
      <c r="A7" s="282"/>
      <c r="B7" s="282"/>
      <c r="C7" s="282"/>
      <c r="D7" s="282"/>
      <c r="L7" s="253" t="s">
        <v>153</v>
      </c>
      <c r="M7" s="253"/>
      <c r="N7" s="253"/>
      <c r="O7" s="106"/>
      <c r="P7" s="106"/>
      <c r="U7" s="107"/>
      <c r="V7" s="107"/>
      <c r="W7" s="107"/>
      <c r="X7" s="108" t="s">
        <v>49</v>
      </c>
      <c r="Y7" s="224">
        <f>Grundeingaben!C9</f>
        <v>0</v>
      </c>
    </row>
    <row r="8" spans="1:26" ht="12.75" customHeight="1">
      <c r="A8" s="109"/>
      <c r="B8" s="94"/>
      <c r="C8" s="110" t="s">
        <v>4</v>
      </c>
      <c r="D8" s="315" t="str">
        <f>'MANNSCHAFTEN+SPIELER'!O3</f>
        <v>SV Heim</v>
      </c>
      <c r="E8" s="315"/>
      <c r="F8" s="315"/>
      <c r="G8" s="315"/>
      <c r="H8" s="315"/>
      <c r="I8" s="315"/>
      <c r="J8" s="315"/>
      <c r="K8" s="315"/>
      <c r="L8" s="254">
        <f>Grundeingaben!C8</f>
        <v>0</v>
      </c>
      <c r="M8" s="255"/>
      <c r="N8" s="255"/>
      <c r="O8" s="109"/>
      <c r="P8" s="111"/>
      <c r="Q8" s="110" t="s">
        <v>5</v>
      </c>
      <c r="R8" s="315" t="str">
        <f>IF(übertrag!H2,VLOOKUP(übertrag!H2,Gastmannschaft,2,),"")</f>
        <v>SV Auswärts</v>
      </c>
      <c r="S8" s="315"/>
      <c r="T8" s="315"/>
      <c r="U8" s="315"/>
      <c r="V8" s="315"/>
      <c r="W8" s="315"/>
      <c r="X8" s="315"/>
      <c r="Y8" s="315"/>
      <c r="Z8" s="112"/>
    </row>
    <row r="9" ht="4.5" customHeight="1"/>
    <row r="10" spans="1:26" ht="9" customHeight="1">
      <c r="A10" s="226" t="s">
        <v>50</v>
      </c>
      <c r="B10" s="268" t="s">
        <v>80</v>
      </c>
      <c r="C10" s="269"/>
      <c r="D10" s="270"/>
      <c r="E10" s="228" t="s">
        <v>51</v>
      </c>
      <c r="F10" s="228" t="s">
        <v>52</v>
      </c>
      <c r="G10" s="228" t="s">
        <v>30</v>
      </c>
      <c r="H10" s="268" t="s">
        <v>66</v>
      </c>
      <c r="I10" s="270"/>
      <c r="J10" s="227" t="s">
        <v>72</v>
      </c>
      <c r="K10" s="229" t="s">
        <v>53</v>
      </c>
      <c r="L10" s="79" t="s">
        <v>138</v>
      </c>
      <c r="M10" s="79"/>
      <c r="N10" s="79"/>
      <c r="O10" s="226" t="s">
        <v>50</v>
      </c>
      <c r="P10" s="268" t="s">
        <v>80</v>
      </c>
      <c r="Q10" s="269"/>
      <c r="R10" s="270"/>
      <c r="S10" s="228" t="s">
        <v>51</v>
      </c>
      <c r="T10" s="228" t="s">
        <v>52</v>
      </c>
      <c r="U10" s="228" t="s">
        <v>30</v>
      </c>
      <c r="V10" s="268" t="s">
        <v>66</v>
      </c>
      <c r="W10" s="270"/>
      <c r="X10" s="227" t="s">
        <v>72</v>
      </c>
      <c r="Y10" s="229" t="s">
        <v>53</v>
      </c>
      <c r="Z10" s="79" t="s">
        <v>138</v>
      </c>
    </row>
    <row r="11" spans="1:25" ht="12.75" customHeight="1">
      <c r="A11" s="130">
        <f>übertrag!O16</f>
        <v>1</v>
      </c>
      <c r="B11" s="262" t="str">
        <f>übertrag!Z2</f>
        <v>Katrin Musterfrau</v>
      </c>
      <c r="C11" s="263"/>
      <c r="D11" s="264"/>
      <c r="E11" s="136">
        <f>IF(Einzelergebnisse!A5=0,"",Einzelergebnisse!E5)</f>
        <v>0</v>
      </c>
      <c r="F11" s="136">
        <f>IF(Einzelergebnisse!C5=0,"",Einzelergebnisse!C5)</f>
      </c>
      <c r="G11" s="136">
        <f>IF(Einzelergebnisse!D5=0,"",Einzelergebnisse!D5)</f>
      </c>
      <c r="H11" s="288">
        <f>IF(Einzelergebnisse!F5=0,"",Einzelergebnisse!F5)</f>
      </c>
      <c r="I11" s="289"/>
      <c r="J11" s="225">
        <f>IF(Einzelergebnisse!A5=0,"",IF(H11="",0,IF(H11=V11,0.5,IF(H11&gt;V11,1,0))))</f>
        <v>0</v>
      </c>
      <c r="K11" s="283">
        <f>IF(Einzelergebnisse!A5=0,"",IF(H11="",0,IF(J16&amp;H16=X16&amp;V16,0.5,IF(J16&amp;H16&gt;X16&amp;V16,1,IF(J16&gt;X16,1,0)))))</f>
        <v>0</v>
      </c>
      <c r="L11" s="113"/>
      <c r="M11" s="113"/>
      <c r="N11" s="114"/>
      <c r="O11" s="130">
        <f>IF(übertrag!O2="",übertrag!P2,übertrag!O2)</f>
        <v>111111</v>
      </c>
      <c r="P11" s="271" t="str">
        <f>IF(übertrag!K2="",übertrag!L2,übertrag!K2)</f>
        <v>Max Mustermann</v>
      </c>
      <c r="Q11" s="271"/>
      <c r="R11" s="272"/>
      <c r="S11" s="136">
        <f>IF(Einzelergebnisse!H5=0,"",Einzelergebnisse!L5)</f>
        <v>0</v>
      </c>
      <c r="T11" s="136">
        <f>IF(Einzelergebnisse!J5=0,"",Einzelergebnisse!J5)</f>
      </c>
      <c r="U11" s="136">
        <f>IF(Einzelergebnisse!K5=0,"",Einzelergebnisse!K5)</f>
      </c>
      <c r="V11" s="288">
        <f>IF(Einzelergebnisse!M5=0,"",Einzelergebnisse!M5)</f>
      </c>
      <c r="W11" s="289"/>
      <c r="X11" s="225">
        <f>IF(Einzelergebnisse!H5=0,"",IF(V11="",0,IF(V11=H11,0.5,IF(V11&gt;H11,1,0))))</f>
        <v>0</v>
      </c>
      <c r="Y11" s="283">
        <f>IF(Einzelergebnisse!H5=0,"",IF(V11="",0,IF(X16&amp;V16=J16&amp;H16,0.5,IF(X16&amp;V16&gt;J16&amp;H16,1,IF(X16&gt;J16,1,0)))))</f>
        <v>0</v>
      </c>
    </row>
    <row r="12" spans="1:25" ht="12.75" customHeight="1">
      <c r="A12" s="128">
        <f>übertrag!M16</f>
        <v>31934</v>
      </c>
      <c r="B12" s="297"/>
      <c r="C12" s="298"/>
      <c r="D12" s="299"/>
      <c r="E12" s="136">
        <f>IF(Einzelergebnisse!A5=0,"",Einzelergebnisse!E6)</f>
        <v>0</v>
      </c>
      <c r="F12" s="136">
        <f>IF(Einzelergebnisse!C6=0,"",Einzelergebnisse!C6)</f>
      </c>
      <c r="G12" s="136">
        <f>IF(Einzelergebnisse!D6=0,"",Einzelergebnisse!D6)</f>
      </c>
      <c r="H12" s="288">
        <f>IF(Einzelergebnisse!F6=0,"",Einzelergebnisse!F6)</f>
      </c>
      <c r="I12" s="289"/>
      <c r="J12" s="225">
        <f>IF(Einzelergebnisse!A5=0,"",IF(H12="",0,IF(H12=V12,0.5,IF(H12&gt;V12,1,0))))</f>
        <v>0</v>
      </c>
      <c r="K12" s="284"/>
      <c r="L12" s="113"/>
      <c r="M12" s="113"/>
      <c r="N12" s="114"/>
      <c r="O12" s="128">
        <f>IF(übertrag!M2="",übertrag!N2,übertrag!M2)</f>
        <v>41640</v>
      </c>
      <c r="P12" s="293"/>
      <c r="Q12" s="293"/>
      <c r="R12" s="294"/>
      <c r="S12" s="136">
        <f>IF(Einzelergebnisse!H5=0,"",Einzelergebnisse!L6)</f>
        <v>0</v>
      </c>
      <c r="T12" s="136">
        <f>IF(Einzelergebnisse!J6=0,"",Einzelergebnisse!J6)</f>
      </c>
      <c r="U12" s="136">
        <f>IF(Einzelergebnisse!K6=0,"",Einzelergebnisse!K6)</f>
      </c>
      <c r="V12" s="288">
        <f>IF(Einzelergebnisse!M6=0,"",Einzelergebnisse!M6)</f>
      </c>
      <c r="W12" s="289"/>
      <c r="X12" s="225">
        <f>IF(Einzelergebnisse!H5=0,"",IF(V12="",0,IF(V12=H12,0.5,IF(V12&gt;H12,1,0))))</f>
        <v>0</v>
      </c>
      <c r="Y12" s="284"/>
    </row>
    <row r="13" spans="1:25" ht="9" customHeight="1">
      <c r="A13" s="230" t="s">
        <v>50</v>
      </c>
      <c r="B13" s="259" t="s">
        <v>81</v>
      </c>
      <c r="C13" s="260"/>
      <c r="D13" s="261"/>
      <c r="E13" s="136"/>
      <c r="F13" s="136"/>
      <c r="G13" s="136"/>
      <c r="H13" s="332"/>
      <c r="I13" s="333"/>
      <c r="J13" s="225"/>
      <c r="K13" s="284"/>
      <c r="L13" s="113"/>
      <c r="M13" s="113"/>
      <c r="N13" s="114"/>
      <c r="O13" s="230" t="s">
        <v>50</v>
      </c>
      <c r="P13" s="259" t="s">
        <v>81</v>
      </c>
      <c r="Q13" s="260"/>
      <c r="R13" s="261"/>
      <c r="S13" s="136"/>
      <c r="T13" s="136"/>
      <c r="U13" s="136"/>
      <c r="V13" s="316"/>
      <c r="W13" s="317"/>
      <c r="X13" s="225"/>
      <c r="Y13" s="284"/>
    </row>
    <row r="14" spans="1:25" ht="12.75" customHeight="1">
      <c r="A14" s="131">
        <f>übertrag!O23</f>
        <v>0</v>
      </c>
      <c r="B14" s="262">
        <f>übertrag!Z9</f>
        <v>0</v>
      </c>
      <c r="C14" s="263"/>
      <c r="D14" s="264"/>
      <c r="E14" s="136">
        <f>IF(Einzelergebnisse!A5=0,"",Einzelergebnisse!E7)</f>
        <v>0</v>
      </c>
      <c r="F14" s="136">
        <f>IF(Einzelergebnisse!C7=0,"",Einzelergebnisse!C7)</f>
      </c>
      <c r="G14" s="136">
        <f>IF(Einzelergebnisse!D7=0,"",Einzelergebnisse!D7)</f>
      </c>
      <c r="H14" s="288">
        <f>IF(Einzelergebnisse!F7=0,"",Einzelergebnisse!F7)</f>
      </c>
      <c r="I14" s="289"/>
      <c r="J14" s="225">
        <f>IF(Einzelergebnisse!A5=0,"",IF(H14="",0,IF(H14=V14,0.5,IF(H14&gt;V14,1,0))))</f>
        <v>0</v>
      </c>
      <c r="K14" s="284"/>
      <c r="L14" s="113"/>
      <c r="M14" s="113"/>
      <c r="N14" s="114"/>
      <c r="O14" s="130">
        <f>IF(übertrag!O8="",übertrag!P8,übertrag!O8)</f>
        <v>0</v>
      </c>
      <c r="P14" s="271">
        <f>IF(übertrag!K8="",übertrag!L8,übertrag!K8)</f>
        <v>0</v>
      </c>
      <c r="Q14" s="271"/>
      <c r="R14" s="272"/>
      <c r="S14" s="136">
        <f>IF(Einzelergebnisse!H5=0,"",Einzelergebnisse!L7)</f>
        <v>0</v>
      </c>
      <c r="T14" s="136">
        <f>IF(Einzelergebnisse!J7=0,"",Einzelergebnisse!J7)</f>
      </c>
      <c r="U14" s="136">
        <f>IF(Einzelergebnisse!K7=0,"",Einzelergebnisse!K7)</f>
      </c>
      <c r="V14" s="288">
        <f>IF(Einzelergebnisse!M7=0,"",Einzelergebnisse!M7)</f>
      </c>
      <c r="W14" s="289"/>
      <c r="X14" s="225">
        <f>IF(Einzelergebnisse!H5=0,"",IF(V14="",0,IF(V14=H14,0.5,IF(V14&gt;H14,1,0))))</f>
        <v>0</v>
      </c>
      <c r="Y14" s="284"/>
    </row>
    <row r="15" spans="1:25" ht="12.75" customHeight="1" thickBot="1">
      <c r="A15" s="137">
        <f>übertrag!M23</f>
        <v>0</v>
      </c>
      <c r="B15" s="265"/>
      <c r="C15" s="266"/>
      <c r="D15" s="267"/>
      <c r="E15" s="136">
        <f>IF(Einzelergebnisse!A5=0,"",Einzelergebnisse!E8)</f>
        <v>0</v>
      </c>
      <c r="F15" s="136">
        <f>IF(Einzelergebnisse!C8=0,"",Einzelergebnisse!C8)</f>
      </c>
      <c r="G15" s="136">
        <f>IF(Einzelergebnisse!D8=0,"",Einzelergebnisse!D8)</f>
      </c>
      <c r="H15" s="334">
        <f>IF(Einzelergebnisse!F8=0,"",Einzelergebnisse!F8)</f>
      </c>
      <c r="I15" s="335"/>
      <c r="J15" s="225">
        <f>IF(Einzelergebnisse!A5=0,"",IF(H15="",0,IF(H15=V15,0.5,IF(H15&gt;V15,1,0))))</f>
        <v>0</v>
      </c>
      <c r="K15" s="285"/>
      <c r="L15" s="113"/>
      <c r="M15" s="113"/>
      <c r="N15" s="114"/>
      <c r="O15" s="115">
        <f>IF(übertrag!M8="",übertrag!N8,übertrag!M8)</f>
        <v>0</v>
      </c>
      <c r="P15" s="273"/>
      <c r="Q15" s="273"/>
      <c r="R15" s="274"/>
      <c r="S15" s="136">
        <f>IF(Einzelergebnisse!H5=0,"",Einzelergebnisse!L8)</f>
        <v>0</v>
      </c>
      <c r="T15" s="136">
        <f>IF(Einzelergebnisse!J8=0,"",Einzelergebnisse!J8)</f>
      </c>
      <c r="U15" s="136">
        <f>IF(Einzelergebnisse!K8=0,"",Einzelergebnisse!K8)</f>
      </c>
      <c r="V15" s="334">
        <f>IF(Einzelergebnisse!M8=0,"",Einzelergebnisse!M8)</f>
      </c>
      <c r="W15" s="335"/>
      <c r="X15" s="225">
        <f>IF(Einzelergebnisse!H5=0,"",IF(V15="",0,IF(V15=H15,0.5,IF(V15&gt;H15,1,0))))</f>
        <v>0</v>
      </c>
      <c r="Y15" s="285"/>
    </row>
    <row r="16" spans="1:26" ht="12.75" customHeight="1" thickBot="1">
      <c r="A16" s="116"/>
      <c r="B16" s="114"/>
      <c r="C16" s="114"/>
      <c r="D16" s="114"/>
      <c r="E16" s="158">
        <f>IF(Einzelergebnisse!A5=0,"",SUM(E11:E15))</f>
        <v>0</v>
      </c>
      <c r="F16" s="157">
        <f>IF(Einzelergebnisse!A5=0,"",SUM(F11:F15))</f>
        <v>0</v>
      </c>
      <c r="G16" s="158">
        <f>IF(Einzelergebnisse!A5=0,"",SUM(G11:G15))</f>
        <v>0</v>
      </c>
      <c r="H16" s="330">
        <f>IF(Einzelergebnisse!A5=0,"",SUM(H11:H15))</f>
        <v>0</v>
      </c>
      <c r="I16" s="331"/>
      <c r="J16" s="158">
        <f>IF(Einzelergebnisse!A5=0,"",SUM(J11:J12,J14:J15))</f>
        <v>0</v>
      </c>
      <c r="K16" s="231"/>
      <c r="L16" s="208"/>
      <c r="M16" s="114"/>
      <c r="N16" s="114"/>
      <c r="O16" s="116"/>
      <c r="P16" s="117"/>
      <c r="Q16" s="117"/>
      <c r="R16" s="117"/>
      <c r="S16" s="158">
        <f>IF(Einzelergebnisse!H5=0,"",SUM(S11,S12,S14,S15))</f>
        <v>0</v>
      </c>
      <c r="T16" s="157">
        <f>IF(Einzelergebnisse!H5=0,"",SUM(T11,T12,T14,T15))</f>
        <v>0</v>
      </c>
      <c r="U16" s="158">
        <f>IF(Einzelergebnisse!H5=0,"",SUM(U11,U12,U14,U15))</f>
        <v>0</v>
      </c>
      <c r="V16" s="330">
        <f>IF(Einzelergebnisse!H5=0,"",SUM(V11,V12,V14,V15))</f>
        <v>0</v>
      </c>
      <c r="W16" s="331"/>
      <c r="X16" s="158">
        <f>IF(Einzelergebnisse!H5=0,"",SUM(X11:X12,X14:X15))</f>
        <v>0</v>
      </c>
      <c r="Y16" s="231"/>
      <c r="Z16" s="209"/>
    </row>
    <row r="17" spans="1:25" ht="9" customHeight="1">
      <c r="A17" s="226" t="s">
        <v>50</v>
      </c>
      <c r="B17" s="268" t="s">
        <v>80</v>
      </c>
      <c r="C17" s="269"/>
      <c r="D17" s="270"/>
      <c r="E17" s="228" t="s">
        <v>51</v>
      </c>
      <c r="F17" s="228" t="s">
        <v>52</v>
      </c>
      <c r="G17" s="228" t="s">
        <v>30</v>
      </c>
      <c r="H17" s="268" t="s">
        <v>66</v>
      </c>
      <c r="I17" s="270"/>
      <c r="J17" s="227" t="s">
        <v>72</v>
      </c>
      <c r="K17" s="229" t="s">
        <v>53</v>
      </c>
      <c r="L17" s="79"/>
      <c r="M17" s="79"/>
      <c r="N17" s="117"/>
      <c r="O17" s="226" t="s">
        <v>50</v>
      </c>
      <c r="P17" s="268" t="s">
        <v>80</v>
      </c>
      <c r="Q17" s="269"/>
      <c r="R17" s="270"/>
      <c r="S17" s="228" t="s">
        <v>51</v>
      </c>
      <c r="T17" s="228" t="s">
        <v>52</v>
      </c>
      <c r="U17" s="228" t="s">
        <v>30</v>
      </c>
      <c r="V17" s="268" t="s">
        <v>66</v>
      </c>
      <c r="W17" s="270"/>
      <c r="X17" s="227" t="s">
        <v>72</v>
      </c>
      <c r="Y17" s="229" t="s">
        <v>53</v>
      </c>
    </row>
    <row r="18" spans="1:25" ht="12.75" customHeight="1">
      <c r="A18" s="130">
        <f>übertrag!O17</f>
        <v>0</v>
      </c>
      <c r="B18" s="262">
        <f>übertrag!Z3</f>
        <v>0</v>
      </c>
      <c r="C18" s="263"/>
      <c r="D18" s="264"/>
      <c r="E18" s="136">
        <f>IF(Einzelergebnisse!A13=0,"",Einzelergebnisse!E13)</f>
      </c>
      <c r="F18" s="136">
        <f>IF(Einzelergebnisse!C13=0,"",Einzelergebnisse!C13)</f>
      </c>
      <c r="G18" s="136">
        <f>IF(Einzelergebnisse!D13=0,"",Einzelergebnisse!D13)</f>
      </c>
      <c r="H18" s="288">
        <f>IF(Einzelergebnisse!F13=0,"",Einzelergebnisse!F13)</f>
      </c>
      <c r="I18" s="289"/>
      <c r="J18" s="225">
        <f>IF(Einzelergebnisse!A13=0,"",IF(H18="",0,IF(H18=V18,0.5,IF(H18&gt;V18,1,0))))</f>
      </c>
      <c r="K18" s="283">
        <f>IF(Einzelergebnisse!A13=0,"",IF(H18="",0,IF(J23&amp;H23=X23&amp;V23,0.5,IF(J23&amp;H23&gt;X23&amp;V23,1,IF(J23&gt;X23,1,0)))))</f>
      </c>
      <c r="L18" s="113"/>
      <c r="M18" s="113"/>
      <c r="N18" s="117"/>
      <c r="O18" s="130">
        <f>IF(übertrag!O3="",übertrag!P3,übertrag!O3)</f>
        <v>0</v>
      </c>
      <c r="P18" s="291">
        <f>IF(übertrag!K3="",übertrag!L3,übertrag!K3)</f>
        <v>0</v>
      </c>
      <c r="Q18" s="271"/>
      <c r="R18" s="272"/>
      <c r="S18" s="136">
        <f>IF(Einzelergebnisse!H13=0,"",Einzelergebnisse!L13)</f>
      </c>
      <c r="T18" s="136">
        <f>IF(Einzelergebnisse!J13=0,"",Einzelergebnisse!J13)</f>
      </c>
      <c r="U18" s="136">
        <f>IF(Einzelergebnisse!K13=0,"",Einzelergebnisse!K13)</f>
      </c>
      <c r="V18" s="288">
        <f>IF(Einzelergebnisse!M13=0,"",Einzelergebnisse!M13)</f>
      </c>
      <c r="W18" s="289"/>
      <c r="X18" s="225">
        <f>IF(Einzelergebnisse!H13=0,"",IF(V18="",0,IF(V18=H18,0.5,IF(V18&gt;H18,1,0))))</f>
      </c>
      <c r="Y18" s="283">
        <f>IF(Einzelergebnisse!H13=0,"",IF(V18="",0,IF(X23&amp;V23=J23&amp;H23,0.5,IF(X23&amp;V23&gt;J23&amp;H23,1,IF(X23&gt;J23,1,0)))))</f>
      </c>
    </row>
    <row r="19" spans="1:25" ht="12.75" customHeight="1">
      <c r="A19" s="118">
        <f>übertrag!M17</f>
        <v>0</v>
      </c>
      <c r="B19" s="297"/>
      <c r="C19" s="298"/>
      <c r="D19" s="299"/>
      <c r="E19" s="136">
        <f>IF(Einzelergebnisse!A13=0,"",Einzelergebnisse!E14)</f>
      </c>
      <c r="F19" s="136">
        <f>IF(Einzelergebnisse!C14=0,"",Einzelergebnisse!C14)</f>
      </c>
      <c r="G19" s="136">
        <f>IF(Einzelergebnisse!D14=0,"",Einzelergebnisse!D14)</f>
      </c>
      <c r="H19" s="288">
        <f>IF(Einzelergebnisse!F14=0,"",Einzelergebnisse!F14)</f>
      </c>
      <c r="I19" s="289"/>
      <c r="J19" s="225">
        <f>IF(Einzelergebnisse!A13=0,"",IF(H19="",0,IF(H19=V19,0.5,IF(H19&gt;V19,1,0))))</f>
      </c>
      <c r="K19" s="284"/>
      <c r="L19" s="113"/>
      <c r="M19" s="113"/>
      <c r="N19" s="117"/>
      <c r="O19" s="128">
        <f>IF(übertrag!M3="",übertrag!N3,übertrag!M3)</f>
        <v>0</v>
      </c>
      <c r="P19" s="292"/>
      <c r="Q19" s="293"/>
      <c r="R19" s="294"/>
      <c r="S19" s="136">
        <f>IF(Einzelergebnisse!H13=0,"",Einzelergebnisse!L14)</f>
      </c>
      <c r="T19" s="136">
        <f>IF(Einzelergebnisse!J14=0,"",Einzelergebnisse!J14)</f>
      </c>
      <c r="U19" s="136">
        <f>IF(Einzelergebnisse!K14=0,"",Einzelergebnisse!K14)</f>
      </c>
      <c r="V19" s="288">
        <f>IF(Einzelergebnisse!M14=0,"",Einzelergebnisse!M14)</f>
      </c>
      <c r="W19" s="289"/>
      <c r="X19" s="225">
        <f>IF(Einzelergebnisse!H13=0,"",IF(V19="",0,IF(V19=H19,0.5,IF(V19&gt;H19,1,0))))</f>
      </c>
      <c r="Y19" s="284"/>
    </row>
    <row r="20" spans="1:25" ht="9" customHeight="1">
      <c r="A20" s="230" t="s">
        <v>50</v>
      </c>
      <c r="B20" s="259" t="s">
        <v>81</v>
      </c>
      <c r="C20" s="260"/>
      <c r="D20" s="261"/>
      <c r="E20" s="136"/>
      <c r="F20" s="136"/>
      <c r="G20" s="136"/>
      <c r="H20" s="316"/>
      <c r="I20" s="317"/>
      <c r="J20" s="225"/>
      <c r="K20" s="284"/>
      <c r="L20" s="113"/>
      <c r="M20" s="113"/>
      <c r="N20" s="117"/>
      <c r="O20" s="230" t="s">
        <v>50</v>
      </c>
      <c r="P20" s="259" t="s">
        <v>81</v>
      </c>
      <c r="Q20" s="260"/>
      <c r="R20" s="261"/>
      <c r="S20" s="136"/>
      <c r="T20" s="136"/>
      <c r="U20" s="136"/>
      <c r="V20" s="316"/>
      <c r="W20" s="317"/>
      <c r="X20" s="225"/>
      <c r="Y20" s="284"/>
    </row>
    <row r="21" spans="1:25" ht="12.75" customHeight="1">
      <c r="A21" s="131">
        <f>übertrag!O24</f>
        <v>0</v>
      </c>
      <c r="B21" s="262">
        <f>übertrag!Z10</f>
        <v>0</v>
      </c>
      <c r="C21" s="263"/>
      <c r="D21" s="264"/>
      <c r="E21" s="136">
        <f>IF(Einzelergebnisse!A13=0,"",Einzelergebnisse!E15)</f>
      </c>
      <c r="F21" s="136">
        <f>IF(Einzelergebnisse!C15=0,"",Einzelergebnisse!C15)</f>
      </c>
      <c r="G21" s="136">
        <f>IF(Einzelergebnisse!D15=0,"",Einzelergebnisse!D15)</f>
      </c>
      <c r="H21" s="288">
        <f>IF(Einzelergebnisse!F15=0,"",Einzelergebnisse!F15)</f>
      </c>
      <c r="I21" s="289"/>
      <c r="J21" s="225">
        <f>IF(Einzelergebnisse!A13=0,"",IF(H21="",0,IF(H21=V21,0.5,IF(H21&gt;V21,1,0))))</f>
      </c>
      <c r="K21" s="284"/>
      <c r="L21" s="113"/>
      <c r="M21" s="113"/>
      <c r="N21" s="117"/>
      <c r="O21" s="130">
        <f>IF(übertrag!O9="",übertrag!P9,übertrag!O9)</f>
        <v>0</v>
      </c>
      <c r="P21" s="291">
        <f>IF(übertrag!K9="",übertrag!L9,übertrag!K9)</f>
        <v>0</v>
      </c>
      <c r="Q21" s="271"/>
      <c r="R21" s="272"/>
      <c r="S21" s="136">
        <f>IF(Einzelergebnisse!H13=0,"",Einzelergebnisse!L15)</f>
      </c>
      <c r="T21" s="136">
        <f>IF(Einzelergebnisse!J15=0,"",Einzelergebnisse!J15)</f>
      </c>
      <c r="U21" s="136">
        <f>IF(Einzelergebnisse!K15=0,"",Einzelergebnisse!K15)</f>
      </c>
      <c r="V21" s="288">
        <f>IF(Einzelergebnisse!M15=0,"",Einzelergebnisse!M15)</f>
      </c>
      <c r="W21" s="289"/>
      <c r="X21" s="225">
        <f>IF(Einzelergebnisse!H13=0,"",IF(V21="",0,IF(V21=H21,0.5,IF(V21&gt;H21,1,0))))</f>
      </c>
      <c r="Y21" s="284"/>
    </row>
    <row r="22" spans="1:25" ht="12.75" customHeight="1" thickBot="1">
      <c r="A22" s="137">
        <f>übertrag!M24</f>
        <v>0</v>
      </c>
      <c r="B22" s="265"/>
      <c r="C22" s="266"/>
      <c r="D22" s="267"/>
      <c r="E22" s="136">
        <f>IF(Einzelergebnisse!A13=0,"",Einzelergebnisse!E16)</f>
      </c>
      <c r="F22" s="136">
        <f>IF(Einzelergebnisse!C16=0,"",Einzelergebnisse!C16)</f>
      </c>
      <c r="G22" s="136">
        <f>IF(Einzelergebnisse!D16=0,"",Einzelergebnisse!D16)</f>
      </c>
      <c r="H22" s="288">
        <f>IF(Einzelergebnisse!F16=0,"",Einzelergebnisse!F16)</f>
      </c>
      <c r="I22" s="289"/>
      <c r="J22" s="225">
        <f>IF(Einzelergebnisse!A13=0,"",IF(H22="",0,IF(H22=V22,0.5,IF(H22&gt;V22,1,0))))</f>
      </c>
      <c r="K22" s="285"/>
      <c r="L22" s="113"/>
      <c r="M22" s="113"/>
      <c r="N22" s="117"/>
      <c r="O22" s="115">
        <f>IF(übertrag!M9="",übertrag!N9,übertrag!M9)</f>
        <v>0</v>
      </c>
      <c r="P22" s="295"/>
      <c r="Q22" s="273"/>
      <c r="R22" s="274"/>
      <c r="S22" s="136">
        <f>IF(Einzelergebnisse!H13=0,"",Einzelergebnisse!L16)</f>
      </c>
      <c r="T22" s="136">
        <f>IF(Einzelergebnisse!J16=0,"",Einzelergebnisse!J16)</f>
      </c>
      <c r="U22" s="136">
        <f>IF(Einzelergebnisse!K16=0,"",Einzelergebnisse!K16)</f>
      </c>
      <c r="V22" s="288">
        <f>IF(Einzelergebnisse!M16=0,"",Einzelergebnisse!M16)</f>
      </c>
      <c r="W22" s="289"/>
      <c r="X22" s="225">
        <f>IF(Einzelergebnisse!H13=0,"",IF(V22="",0,IF(V22=H22,0.5,IF(V22&gt;H22,1,0))))</f>
      </c>
      <c r="Y22" s="285"/>
    </row>
    <row r="23" spans="1:26" ht="12.75" customHeight="1" thickBot="1">
      <c r="A23" s="116"/>
      <c r="B23" s="117"/>
      <c r="C23" s="117"/>
      <c r="D23" s="117"/>
      <c r="E23" s="158">
        <f>IF(Einzelergebnisse!A13=0,"",SUM(E18:E22))</f>
      </c>
      <c r="F23" s="157">
        <f>IF(Einzelergebnisse!A13=0,"",SUM(F18:F22))</f>
      </c>
      <c r="G23" s="158">
        <f>IF(Einzelergebnisse!A13=0,"",SUM(G18:G22))</f>
      </c>
      <c r="H23" s="286">
        <f>IF(Einzelergebnisse!A13=0,"",SUM(H18:H22))</f>
      </c>
      <c r="I23" s="287"/>
      <c r="J23" s="158">
        <f>IF(Einzelergebnisse!A13=0,"",SUM(J18:J19,J21:J22))</f>
      </c>
      <c r="K23" s="231"/>
      <c r="L23" s="208"/>
      <c r="M23" s="114"/>
      <c r="N23" s="117"/>
      <c r="O23" s="116"/>
      <c r="P23" s="117"/>
      <c r="Q23" s="117"/>
      <c r="R23" s="117"/>
      <c r="S23" s="158">
        <f>IF(Einzelergebnisse!H13=0,"",SUM(S18,S19,S21,S22))</f>
      </c>
      <c r="T23" s="157">
        <f>IF(Einzelergebnisse!H13=0,"",SUM(T18,T19,T21,T22))</f>
      </c>
      <c r="U23" s="158">
        <f>IF(Einzelergebnisse!H13=0,"",SUM(U18,U19,U21,U22))</f>
      </c>
      <c r="V23" s="286">
        <f>IF(Einzelergebnisse!H13=0,"",SUM(V18,V19,V21,V22))</f>
      </c>
      <c r="W23" s="287"/>
      <c r="X23" s="158">
        <f>IF(Einzelergebnisse!H13=0,"",SUM(X18:X19,X21:X22))</f>
      </c>
      <c r="Y23" s="235"/>
      <c r="Z23" s="209"/>
    </row>
    <row r="24" spans="1:25" ht="9" customHeight="1">
      <c r="A24" s="226" t="s">
        <v>50</v>
      </c>
      <c r="B24" s="268" t="s">
        <v>80</v>
      </c>
      <c r="C24" s="269"/>
      <c r="D24" s="270"/>
      <c r="E24" s="228" t="s">
        <v>51</v>
      </c>
      <c r="F24" s="228" t="s">
        <v>52</v>
      </c>
      <c r="G24" s="228" t="s">
        <v>30</v>
      </c>
      <c r="H24" s="268" t="s">
        <v>66</v>
      </c>
      <c r="I24" s="270"/>
      <c r="J24" s="227" t="s">
        <v>72</v>
      </c>
      <c r="K24" s="229" t="s">
        <v>53</v>
      </c>
      <c r="L24" s="79"/>
      <c r="M24" s="79"/>
      <c r="N24" s="117"/>
      <c r="O24" s="226" t="s">
        <v>50</v>
      </c>
      <c r="P24" s="268" t="s">
        <v>80</v>
      </c>
      <c r="Q24" s="269"/>
      <c r="R24" s="270"/>
      <c r="S24" s="228" t="s">
        <v>51</v>
      </c>
      <c r="T24" s="228" t="s">
        <v>52</v>
      </c>
      <c r="U24" s="228" t="s">
        <v>30</v>
      </c>
      <c r="V24" s="268" t="s">
        <v>66</v>
      </c>
      <c r="W24" s="270"/>
      <c r="X24" s="227" t="s">
        <v>72</v>
      </c>
      <c r="Y24" s="229" t="s">
        <v>53</v>
      </c>
    </row>
    <row r="25" spans="1:25" ht="12.75" customHeight="1">
      <c r="A25" s="130">
        <f>übertrag!O18</f>
        <v>0</v>
      </c>
      <c r="B25" s="262">
        <f>übertrag!Z4</f>
        <v>0</v>
      </c>
      <c r="C25" s="263"/>
      <c r="D25" s="264"/>
      <c r="E25" s="136">
        <f>IF(Einzelergebnisse!A21=0,"",Einzelergebnisse!E21)</f>
      </c>
      <c r="F25" s="136">
        <f>IF(Einzelergebnisse!C21=0,"",Einzelergebnisse!C21)</f>
      </c>
      <c r="G25" s="136">
        <f>IF(Einzelergebnisse!D21=0,"",Einzelergebnisse!D21)</f>
      </c>
      <c r="H25" s="288">
        <f>IF(Einzelergebnisse!F21=0,"",Einzelergebnisse!F21)</f>
      </c>
      <c r="I25" s="289"/>
      <c r="J25" s="225">
        <f>IF(Einzelergebnisse!A21=0,"",IF(H25="",0,IF(H25=V25,0.5,IF(H25&gt;V25,1,0))))</f>
      </c>
      <c r="K25" s="283">
        <f>IF(Einzelergebnisse!A21=0,"",IF(H25="",0,IF(J30&amp;H30=X30&amp;V30,0.5,IF(J30&amp;H30&gt;X30&amp;V30,1,IF(J30&gt;X30,1,0)))))</f>
      </c>
      <c r="L25" s="113"/>
      <c r="M25" s="113"/>
      <c r="N25" s="117"/>
      <c r="O25" s="130">
        <f>IF(übertrag!O4="",übertrag!P4,übertrag!O4)</f>
        <v>0</v>
      </c>
      <c r="P25" s="291">
        <f>IF(übertrag!K4="",übertrag!L4,übertrag!K4)</f>
        <v>0</v>
      </c>
      <c r="Q25" s="271"/>
      <c r="R25" s="272"/>
      <c r="S25" s="136">
        <f>IF(Einzelergebnisse!H21=0,"",Einzelergebnisse!L21)</f>
      </c>
      <c r="T25" s="136">
        <f>IF(Einzelergebnisse!J21=0,"",Einzelergebnisse!J21)</f>
      </c>
      <c r="U25" s="136">
        <f>IF(Einzelergebnisse!K21=0,"",Einzelergebnisse!K21)</f>
      </c>
      <c r="V25" s="288">
        <f>IF(Einzelergebnisse!M21=0,"",Einzelergebnisse!M21)</f>
      </c>
      <c r="W25" s="289"/>
      <c r="X25" s="225">
        <f>IF(Einzelergebnisse!H21=0,"",IF(V25="",0,IF(V25=H25,0.5,IF(V25&gt;H25,1,0))))</f>
      </c>
      <c r="Y25" s="283">
        <f>IF(Einzelergebnisse!H21=0,"",IF(V25="",0,IF(X30&amp;V30=J30&amp;H30,0.5,IF(X30&amp;V30&gt;J30&amp;H30,1,IF(X30&gt;J30,1,0)))))</f>
      </c>
    </row>
    <row r="26" spans="1:25" ht="12.75" customHeight="1">
      <c r="A26" s="118">
        <f>übertrag!M18</f>
        <v>0</v>
      </c>
      <c r="B26" s="297"/>
      <c r="C26" s="298"/>
      <c r="D26" s="299"/>
      <c r="E26" s="136">
        <f>IF(Einzelergebnisse!A21=0,"",Einzelergebnisse!E22)</f>
      </c>
      <c r="F26" s="136">
        <f>IF(Einzelergebnisse!C22=0,"",Einzelergebnisse!C22)</f>
      </c>
      <c r="G26" s="136">
        <f>IF(Einzelergebnisse!D22=0,"",Einzelergebnisse!D22)</f>
      </c>
      <c r="H26" s="288">
        <f>IF(Einzelergebnisse!F22=0,"",Einzelergebnisse!F22)</f>
      </c>
      <c r="I26" s="289"/>
      <c r="J26" s="225">
        <f>IF(Einzelergebnisse!A21=0,"",IF(H26="",0,IF(H26=V26,0.5,IF(H26&gt;V26,1,0))))</f>
      </c>
      <c r="K26" s="284"/>
      <c r="L26" s="113"/>
      <c r="M26" s="113"/>
      <c r="N26" s="117"/>
      <c r="O26" s="128">
        <f>IF(übertrag!M4="",übertrag!N4,übertrag!M4)</f>
        <v>0</v>
      </c>
      <c r="P26" s="292"/>
      <c r="Q26" s="293"/>
      <c r="R26" s="294"/>
      <c r="S26" s="136">
        <f>IF(Einzelergebnisse!H21=0,"",Einzelergebnisse!L22)</f>
      </c>
      <c r="T26" s="136">
        <f>IF(Einzelergebnisse!J22=0,"",Einzelergebnisse!J22)</f>
      </c>
      <c r="U26" s="136">
        <f>IF(Einzelergebnisse!K22=0,"",Einzelergebnisse!K22)</f>
      </c>
      <c r="V26" s="288">
        <f>IF(Einzelergebnisse!M22=0,"",Einzelergebnisse!M22)</f>
      </c>
      <c r="W26" s="289"/>
      <c r="X26" s="225">
        <f>IF(Einzelergebnisse!H21=0,"",IF(V26="",0,IF(V26=H26,0.5,IF(V26&gt;H26,1,0))))</f>
      </c>
      <c r="Y26" s="284"/>
    </row>
    <row r="27" spans="1:25" ht="9" customHeight="1">
      <c r="A27" s="230" t="s">
        <v>50</v>
      </c>
      <c r="B27" s="259" t="s">
        <v>81</v>
      </c>
      <c r="C27" s="260"/>
      <c r="D27" s="261"/>
      <c r="E27" s="136"/>
      <c r="F27" s="136"/>
      <c r="G27" s="136"/>
      <c r="H27" s="316"/>
      <c r="I27" s="317"/>
      <c r="J27" s="225"/>
      <c r="K27" s="284"/>
      <c r="L27" s="113"/>
      <c r="M27" s="113"/>
      <c r="N27" s="117"/>
      <c r="O27" s="230" t="s">
        <v>50</v>
      </c>
      <c r="P27" s="259" t="s">
        <v>81</v>
      </c>
      <c r="Q27" s="260"/>
      <c r="R27" s="261"/>
      <c r="S27" s="136"/>
      <c r="T27" s="136"/>
      <c r="U27" s="136"/>
      <c r="V27" s="316"/>
      <c r="W27" s="317"/>
      <c r="X27" s="225"/>
      <c r="Y27" s="284"/>
    </row>
    <row r="28" spans="1:25" ht="12.75" customHeight="1">
      <c r="A28" s="131">
        <f>übertrag!O25</f>
        <v>0</v>
      </c>
      <c r="B28" s="262">
        <f>übertrag!Z11</f>
        <v>0</v>
      </c>
      <c r="C28" s="263"/>
      <c r="D28" s="264"/>
      <c r="E28" s="136">
        <f>IF(Einzelergebnisse!A21=0,"",Einzelergebnisse!E23)</f>
      </c>
      <c r="F28" s="136">
        <f>IF(Einzelergebnisse!C23=0,"",Einzelergebnisse!C23)</f>
      </c>
      <c r="G28" s="136">
        <f>IF(Einzelergebnisse!D23=0,"",Einzelergebnisse!D23)</f>
      </c>
      <c r="H28" s="288">
        <f>IF(Einzelergebnisse!F23=0,"",Einzelergebnisse!F23)</f>
      </c>
      <c r="I28" s="289"/>
      <c r="J28" s="225">
        <f>IF(Einzelergebnisse!A21=0,"",IF(H28="",0,IF(H28=V28,0.5,IF(H28&gt;V28,1,0))))</f>
      </c>
      <c r="K28" s="284"/>
      <c r="L28" s="113"/>
      <c r="M28" s="113"/>
      <c r="N28" s="117"/>
      <c r="O28" s="130">
        <f>IF(übertrag!O10="",übertrag!P10,übertrag!O10)</f>
        <v>0</v>
      </c>
      <c r="P28" s="291">
        <f>IF(übertrag!K10="",übertrag!L10,übertrag!K10)</f>
        <v>0</v>
      </c>
      <c r="Q28" s="271"/>
      <c r="R28" s="272"/>
      <c r="S28" s="136">
        <f>IF(Einzelergebnisse!H21=0,"",Einzelergebnisse!L23)</f>
      </c>
      <c r="T28" s="136">
        <f>IF(Einzelergebnisse!J23=0,"",Einzelergebnisse!J23)</f>
      </c>
      <c r="U28" s="136">
        <f>IF(Einzelergebnisse!K23=0,"",Einzelergebnisse!K23)</f>
      </c>
      <c r="V28" s="288">
        <f>IF(Einzelergebnisse!M23=0,"",Einzelergebnisse!M23)</f>
      </c>
      <c r="W28" s="289"/>
      <c r="X28" s="225">
        <f>IF(Einzelergebnisse!H21=0,"",IF(V28="",0,IF(V28=H28,0.5,IF(V28&gt;H28,1,0))))</f>
      </c>
      <c r="Y28" s="284"/>
    </row>
    <row r="29" spans="1:25" ht="12.75" customHeight="1" thickBot="1">
      <c r="A29" s="137">
        <f>übertrag!M25</f>
        <v>0</v>
      </c>
      <c r="B29" s="265"/>
      <c r="C29" s="266"/>
      <c r="D29" s="267"/>
      <c r="E29" s="136">
        <f>IF(Einzelergebnisse!A21=0,"",Einzelergebnisse!E24)</f>
      </c>
      <c r="F29" s="136">
        <f>IF(Einzelergebnisse!C24=0,"",Einzelergebnisse!C24)</f>
      </c>
      <c r="G29" s="136">
        <f>IF(Einzelergebnisse!D24=0,"",Einzelergebnisse!D24)</f>
      </c>
      <c r="H29" s="288">
        <f>IF(Einzelergebnisse!F24=0,"",Einzelergebnisse!F24)</f>
      </c>
      <c r="I29" s="289"/>
      <c r="J29" s="225">
        <f>IF(Einzelergebnisse!A21=0,"",IF(H29="",0,IF(H29=V29,0.5,IF(H29&gt;V29,1,0))))</f>
      </c>
      <c r="K29" s="285"/>
      <c r="L29" s="113"/>
      <c r="M29" s="113"/>
      <c r="N29" s="117"/>
      <c r="O29" s="115">
        <f>IF(übertrag!M10="",übertrag!N10,übertrag!M10)</f>
        <v>0</v>
      </c>
      <c r="P29" s="295"/>
      <c r="Q29" s="273"/>
      <c r="R29" s="274"/>
      <c r="S29" s="159">
        <f>IF(Einzelergebnisse!H21=0,"",Einzelergebnisse!L24)</f>
      </c>
      <c r="T29" s="160">
        <f>IF(Einzelergebnisse!J24=0,"",Einzelergebnisse!J24)</f>
      </c>
      <c r="U29" s="136">
        <f>IF(Einzelergebnisse!K24=0,"",Einzelergebnisse!K24)</f>
      </c>
      <c r="V29" s="288">
        <f>IF(Einzelergebnisse!M24=0,"",Einzelergebnisse!M24)</f>
      </c>
      <c r="W29" s="289"/>
      <c r="X29" s="225">
        <f>IF(Einzelergebnisse!H21=0,"",IF(V29="",0,IF(V29=H29,0.5,IF(V29&gt;H29,1,0))))</f>
      </c>
      <c r="Y29" s="285"/>
    </row>
    <row r="30" spans="1:26" ht="12.75" customHeight="1" thickBot="1">
      <c r="A30" s="116"/>
      <c r="B30" s="117"/>
      <c r="C30" s="117"/>
      <c r="D30" s="117"/>
      <c r="E30" s="158">
        <f>IF(Einzelergebnisse!A21=0,"",SUM(E25:E29))</f>
      </c>
      <c r="F30" s="157">
        <f>IF(Einzelergebnisse!A21=0,"",SUM(F25:F29))</f>
      </c>
      <c r="G30" s="158">
        <f>IF(Einzelergebnisse!A21=0,"",SUM(G25:G29))</f>
      </c>
      <c r="H30" s="286">
        <f>IF(Einzelergebnisse!A21=0,"",SUM(H25:H29))</f>
      </c>
      <c r="I30" s="287"/>
      <c r="J30" s="158">
        <f>IF(Einzelergebnisse!A21=0,"",SUM(J25:J26,J28:J29))</f>
      </c>
      <c r="K30" s="231"/>
      <c r="L30" s="208"/>
      <c r="M30" s="114"/>
      <c r="N30" s="117"/>
      <c r="O30" s="116"/>
      <c r="P30" s="117"/>
      <c r="Q30" s="117"/>
      <c r="R30" s="117"/>
      <c r="S30" s="158">
        <f>IF(Einzelergebnisse!H21=0,"",SUM(S25,S26,S28,S29))</f>
      </c>
      <c r="T30" s="157">
        <f>IF(Einzelergebnisse!H21=0,"",SUM(T25,T26,T28,T29))</f>
      </c>
      <c r="U30" s="158">
        <f>IF(Einzelergebnisse!H21=0,"",SUM(U25,U26,U28,U29))</f>
      </c>
      <c r="V30" s="286">
        <f>IF(Einzelergebnisse!H21=0,"",SUM(V25,V26,V28,V29))</f>
      </c>
      <c r="W30" s="287"/>
      <c r="X30" s="158">
        <f>IF(Einzelergebnisse!H21=0,"",SUM(X25:X26,X28:X29))</f>
      </c>
      <c r="Y30" s="231"/>
      <c r="Z30" s="209"/>
    </row>
    <row r="31" spans="1:25" ht="9" customHeight="1">
      <c r="A31" s="226" t="s">
        <v>50</v>
      </c>
      <c r="B31" s="268" t="s">
        <v>80</v>
      </c>
      <c r="C31" s="269"/>
      <c r="D31" s="270"/>
      <c r="E31" s="228" t="s">
        <v>51</v>
      </c>
      <c r="F31" s="228" t="s">
        <v>52</v>
      </c>
      <c r="G31" s="228" t="s">
        <v>30</v>
      </c>
      <c r="H31" s="268" t="s">
        <v>66</v>
      </c>
      <c r="I31" s="270"/>
      <c r="J31" s="227" t="s">
        <v>72</v>
      </c>
      <c r="K31" s="229" t="s">
        <v>53</v>
      </c>
      <c r="L31" s="79"/>
      <c r="M31" s="79"/>
      <c r="N31" s="117"/>
      <c r="O31" s="226" t="s">
        <v>50</v>
      </c>
      <c r="P31" s="268" t="s">
        <v>80</v>
      </c>
      <c r="Q31" s="269"/>
      <c r="R31" s="270"/>
      <c r="S31" s="228" t="s">
        <v>51</v>
      </c>
      <c r="T31" s="228" t="s">
        <v>52</v>
      </c>
      <c r="U31" s="228" t="s">
        <v>30</v>
      </c>
      <c r="V31" s="268" t="s">
        <v>66</v>
      </c>
      <c r="W31" s="270"/>
      <c r="X31" s="227" t="s">
        <v>72</v>
      </c>
      <c r="Y31" s="229" t="s">
        <v>53</v>
      </c>
    </row>
    <row r="32" spans="1:25" ht="12.75" customHeight="1">
      <c r="A32" s="131">
        <f>übertrag!O19</f>
        <v>0</v>
      </c>
      <c r="B32" s="262">
        <f>übertrag!Z5</f>
        <v>0</v>
      </c>
      <c r="C32" s="263"/>
      <c r="D32" s="264"/>
      <c r="E32" s="136">
        <f>IF(Einzelergebnisse!A29=0,"",Einzelergebnisse!E29)</f>
      </c>
      <c r="F32" s="136">
        <f>IF(Einzelergebnisse!C29=0,"",Einzelergebnisse!C29)</f>
      </c>
      <c r="G32" s="136">
        <f>IF(Einzelergebnisse!D29=0,"",Einzelergebnisse!D29)</f>
      </c>
      <c r="H32" s="288">
        <f>IF(Einzelergebnisse!F29=0,"",Einzelergebnisse!F29)</f>
      </c>
      <c r="I32" s="289"/>
      <c r="J32" s="225">
        <f>IF(Einzelergebnisse!A29=0,"",IF(H32="",0,IF(H32=V32,0.5,IF(H32&gt;V32,1,0))))</f>
      </c>
      <c r="K32" s="283">
        <f>IF(Einzelergebnisse!A29=0,"",IF(H32="",0,IF(J37&amp;H37=X37&amp;V37,0.5,IF(J37&amp;H37&gt;X37&amp;V37,1,IF(J37&gt;X37,1,0)))))</f>
      </c>
      <c r="L32" s="113"/>
      <c r="M32" s="113"/>
      <c r="N32" s="117"/>
      <c r="O32" s="130">
        <f>IF(übertrag!O5="",übertrag!P5,übertrag!O5)</f>
        <v>0</v>
      </c>
      <c r="P32" s="291">
        <f>IF(übertrag!K5="",übertrag!L5,übertrag!K5)</f>
        <v>0</v>
      </c>
      <c r="Q32" s="271"/>
      <c r="R32" s="272"/>
      <c r="S32" s="136">
        <f>IF(Einzelergebnisse!H29=0,"",Einzelergebnisse!L29)</f>
      </c>
      <c r="T32" s="136">
        <f>IF(Einzelergebnisse!J29=0,"",Einzelergebnisse!J29)</f>
      </c>
      <c r="U32" s="136">
        <f>IF(Einzelergebnisse!K29=0,"",Einzelergebnisse!K29)</f>
      </c>
      <c r="V32" s="288">
        <f>IF(Einzelergebnisse!M29=0,"",Einzelergebnisse!M29)</f>
      </c>
      <c r="W32" s="289"/>
      <c r="X32" s="225">
        <f>IF(Einzelergebnisse!H29=0,"",IF(V32="",0,IF(V32=H32,0.5,IF(V32&gt;H32,1,0))))</f>
      </c>
      <c r="Y32" s="283">
        <f>IF(Einzelergebnisse!H29=0,"",IF(V32="",0,IF(X37&amp;V37=J37&amp;H37,0.5,IF(X37&amp;V37&gt;J37&amp;H37,1,IF(X37&gt;J37,1,0)))))</f>
      </c>
    </row>
    <row r="33" spans="1:25" ht="12.75" customHeight="1">
      <c r="A33" s="118">
        <f>übertrag!M19</f>
        <v>0</v>
      </c>
      <c r="B33" s="297"/>
      <c r="C33" s="298"/>
      <c r="D33" s="299"/>
      <c r="E33" s="136">
        <f>IF(Einzelergebnisse!A29=0,"",Einzelergebnisse!E30)</f>
      </c>
      <c r="F33" s="136">
        <f>IF(Einzelergebnisse!C30=0,"",Einzelergebnisse!C30)</f>
      </c>
      <c r="G33" s="136">
        <f>IF(Einzelergebnisse!D30=0,"",Einzelergebnisse!D30)</f>
      </c>
      <c r="H33" s="288">
        <f>IF(Einzelergebnisse!F30=0,"",Einzelergebnisse!F30)</f>
      </c>
      <c r="I33" s="289"/>
      <c r="J33" s="225">
        <f>IF(Einzelergebnisse!A29=0,"",IF(H33="",0,IF(H33=V33,0.5,IF(H33&gt;V33,1,0))))</f>
      </c>
      <c r="K33" s="284"/>
      <c r="L33" s="113"/>
      <c r="M33" s="113"/>
      <c r="N33" s="117"/>
      <c r="O33" s="128">
        <f>IF(übertrag!M5="",übertrag!N5,übertrag!M5)</f>
        <v>0</v>
      </c>
      <c r="P33" s="292"/>
      <c r="Q33" s="293"/>
      <c r="R33" s="294"/>
      <c r="S33" s="136">
        <f>IF(Einzelergebnisse!H29=0,"",Einzelergebnisse!L30)</f>
      </c>
      <c r="T33" s="136">
        <f>IF(Einzelergebnisse!J30=0,"",Einzelergebnisse!J30)</f>
      </c>
      <c r="U33" s="136">
        <f>IF(Einzelergebnisse!K30=0,"",Einzelergebnisse!K30)</f>
      </c>
      <c r="V33" s="288">
        <f>IF(Einzelergebnisse!M30=0,"",Einzelergebnisse!M30)</f>
      </c>
      <c r="W33" s="289"/>
      <c r="X33" s="225">
        <f>IF(Einzelergebnisse!H29=0,"",IF(V33="",0,IF(V33=H33,0.5,IF(V33&gt;H33,1,0))))</f>
      </c>
      <c r="Y33" s="284"/>
    </row>
    <row r="34" spans="1:25" ht="9" customHeight="1">
      <c r="A34" s="230" t="s">
        <v>50</v>
      </c>
      <c r="B34" s="259" t="s">
        <v>81</v>
      </c>
      <c r="C34" s="260"/>
      <c r="D34" s="261"/>
      <c r="E34" s="136"/>
      <c r="F34" s="136"/>
      <c r="G34" s="136"/>
      <c r="H34" s="316"/>
      <c r="I34" s="317"/>
      <c r="J34" s="225"/>
      <c r="K34" s="284"/>
      <c r="L34" s="113"/>
      <c r="M34" s="113"/>
      <c r="N34" s="117"/>
      <c r="O34" s="230" t="s">
        <v>50</v>
      </c>
      <c r="P34" s="259" t="s">
        <v>81</v>
      </c>
      <c r="Q34" s="260"/>
      <c r="R34" s="261"/>
      <c r="S34" s="136"/>
      <c r="T34" s="136"/>
      <c r="U34" s="136"/>
      <c r="V34" s="316"/>
      <c r="W34" s="317"/>
      <c r="X34" s="225"/>
      <c r="Y34" s="284"/>
    </row>
    <row r="35" spans="1:25" ht="12.75" customHeight="1">
      <c r="A35" s="131">
        <f>übertrag!O26</f>
        <v>0</v>
      </c>
      <c r="B35" s="262">
        <f>übertrag!Z12</f>
        <v>0</v>
      </c>
      <c r="C35" s="263"/>
      <c r="D35" s="264"/>
      <c r="E35" s="136">
        <f>IF(Einzelergebnisse!A29=0,"",Einzelergebnisse!E31)</f>
      </c>
      <c r="F35" s="136">
        <f>IF(Einzelergebnisse!C31=0,"",Einzelergebnisse!C31)</f>
      </c>
      <c r="G35" s="136">
        <f>IF(Einzelergebnisse!D31=0,"",Einzelergebnisse!D31)</f>
      </c>
      <c r="H35" s="288">
        <f>IF(Einzelergebnisse!F31=0,"",Einzelergebnisse!F31)</f>
      </c>
      <c r="I35" s="289"/>
      <c r="J35" s="225">
        <f>IF(Einzelergebnisse!A29=0,"",IF(H35="",0,IF(H35=V35,0.5,IF(H35&gt;V35,1,0))))</f>
      </c>
      <c r="K35" s="284"/>
      <c r="L35" s="113"/>
      <c r="M35" s="113"/>
      <c r="N35" s="117"/>
      <c r="O35" s="130">
        <f>IF(übertrag!O11="",übertrag!P11,übertrag!O11)</f>
        <v>0</v>
      </c>
      <c r="P35" s="271">
        <f>IF(übertrag!K11="",übertrag!L11,übertrag!K11)</f>
        <v>0</v>
      </c>
      <c r="Q35" s="271"/>
      <c r="R35" s="272"/>
      <c r="S35" s="136">
        <f>IF(Einzelergebnisse!H29=0,"",Einzelergebnisse!L31)</f>
      </c>
      <c r="T35" s="136">
        <f>IF(Einzelergebnisse!J31=0,"",Einzelergebnisse!J31)</f>
      </c>
      <c r="U35" s="136">
        <f>IF(Einzelergebnisse!K31=0,"",Einzelergebnisse!K31)</f>
      </c>
      <c r="V35" s="288">
        <f>IF(Einzelergebnisse!M31=0,"",Einzelergebnisse!M31)</f>
      </c>
      <c r="W35" s="289"/>
      <c r="X35" s="225">
        <f>IF(Einzelergebnisse!H29=0,"",IF(V35="",0,IF(V35=H35,0.5,IF(V35&gt;H35,1,0))))</f>
      </c>
      <c r="Y35" s="284"/>
    </row>
    <row r="36" spans="1:25" ht="12.75" customHeight="1" thickBot="1">
      <c r="A36" s="137">
        <f>übertrag!M26</f>
        <v>0</v>
      </c>
      <c r="B36" s="265"/>
      <c r="C36" s="266"/>
      <c r="D36" s="267"/>
      <c r="E36" s="136">
        <f>IF(Einzelergebnisse!A29=0,"",Einzelergebnisse!E32)</f>
      </c>
      <c r="F36" s="136">
        <f>IF(Einzelergebnisse!C32=0,"",Einzelergebnisse!C32)</f>
      </c>
      <c r="G36" s="136">
        <f>IF(Einzelergebnisse!D32=0,"",Einzelergebnisse!D32)</f>
      </c>
      <c r="H36" s="288">
        <f>IF(Einzelergebnisse!F32=0,"",Einzelergebnisse!F32)</f>
      </c>
      <c r="I36" s="289"/>
      <c r="J36" s="225">
        <f>IF(Einzelergebnisse!A29=0,"",IF(H36="",0,IF(H36=V36,0.5,IF(H36&gt;V36,1,0))))</f>
      </c>
      <c r="K36" s="285"/>
      <c r="L36" s="113"/>
      <c r="M36" s="113"/>
      <c r="N36" s="117"/>
      <c r="O36" s="115">
        <f>IF(übertrag!M11="",übertrag!N11,übertrag!M11)</f>
        <v>0</v>
      </c>
      <c r="P36" s="273"/>
      <c r="Q36" s="273"/>
      <c r="R36" s="274"/>
      <c r="S36" s="136">
        <f>IF(Einzelergebnisse!H29=0,"",Einzelergebnisse!L32)</f>
      </c>
      <c r="T36" s="136">
        <f>IF(Einzelergebnisse!J32=0,"",Einzelergebnisse!J32)</f>
      </c>
      <c r="U36" s="136">
        <f>IF(Einzelergebnisse!K32=0,"",Einzelergebnisse!K32)</f>
      </c>
      <c r="V36" s="288">
        <f>IF(Einzelergebnisse!M32=0,"",Einzelergebnisse!M32)</f>
      </c>
      <c r="W36" s="289"/>
      <c r="X36" s="225">
        <f>IF(Einzelergebnisse!H29=0,"",IF(V36="",0,IF(V36=H36,0.5,IF(V36&gt;H36,1,0))))</f>
      </c>
      <c r="Y36" s="285"/>
    </row>
    <row r="37" spans="1:26" ht="12.75" customHeight="1" thickBot="1">
      <c r="A37" s="116"/>
      <c r="B37" s="117"/>
      <c r="C37" s="117"/>
      <c r="D37" s="117"/>
      <c r="E37" s="158">
        <f>IF(Einzelergebnisse!A29=0,"",SUM(E32:E36))</f>
      </c>
      <c r="F37" s="157">
        <f>IF(Einzelergebnisse!A29=0,"",SUM(F32:F36))</f>
      </c>
      <c r="G37" s="158">
        <f>IF(Einzelergebnisse!A29=0,"",SUM(G32:G36))</f>
      </c>
      <c r="H37" s="286">
        <f>IF(Einzelergebnisse!A29=0,"",SUM(H32:H36))</f>
      </c>
      <c r="I37" s="287"/>
      <c r="J37" s="158">
        <f>IF(Einzelergebnisse!A29=0,"",SUM(J32:J33,J35:J36))</f>
      </c>
      <c r="K37" s="231"/>
      <c r="L37" s="208"/>
      <c r="M37" s="114"/>
      <c r="N37" s="117"/>
      <c r="O37" s="116"/>
      <c r="P37" s="117"/>
      <c r="Q37" s="117"/>
      <c r="R37" s="117"/>
      <c r="S37" s="158">
        <f>IF(Einzelergebnisse!H29=0,"",SUM(S32,S33,S35,S36))</f>
      </c>
      <c r="T37" s="157">
        <f>IF(Einzelergebnisse!H29=0,"",SUM(T32,T33,T35,T36))</f>
      </c>
      <c r="U37" s="158">
        <f>IF(Einzelergebnisse!H29=0,"",SUM(U32,U33,U35,U36))</f>
      </c>
      <c r="V37" s="286">
        <f>IF(Einzelergebnisse!H29=0,"",SUM(V32,V33,V35,V36))</f>
      </c>
      <c r="W37" s="287"/>
      <c r="X37" s="158">
        <f>IF(Einzelergebnisse!H29=0,"",SUM(X32:X33,X35:X36))</f>
      </c>
      <c r="Y37" s="231"/>
      <c r="Z37" s="209"/>
    </row>
    <row r="38" spans="1:25" ht="9" customHeight="1">
      <c r="A38" s="226" t="s">
        <v>50</v>
      </c>
      <c r="B38" s="268" t="s">
        <v>80</v>
      </c>
      <c r="C38" s="269"/>
      <c r="D38" s="270"/>
      <c r="E38" s="228" t="s">
        <v>51</v>
      </c>
      <c r="F38" s="228" t="s">
        <v>52</v>
      </c>
      <c r="G38" s="228" t="s">
        <v>30</v>
      </c>
      <c r="H38" s="268" t="s">
        <v>66</v>
      </c>
      <c r="I38" s="270"/>
      <c r="J38" s="227" t="s">
        <v>72</v>
      </c>
      <c r="K38" s="229" t="s">
        <v>53</v>
      </c>
      <c r="L38" s="79"/>
      <c r="M38" s="79"/>
      <c r="N38" s="117"/>
      <c r="O38" s="226" t="s">
        <v>50</v>
      </c>
      <c r="P38" s="268" t="s">
        <v>80</v>
      </c>
      <c r="Q38" s="269"/>
      <c r="R38" s="270"/>
      <c r="S38" s="228" t="s">
        <v>51</v>
      </c>
      <c r="T38" s="228" t="s">
        <v>52</v>
      </c>
      <c r="U38" s="228" t="s">
        <v>30</v>
      </c>
      <c r="V38" s="268" t="s">
        <v>66</v>
      </c>
      <c r="W38" s="270"/>
      <c r="X38" s="227" t="s">
        <v>72</v>
      </c>
      <c r="Y38" s="229" t="s">
        <v>53</v>
      </c>
    </row>
    <row r="39" spans="1:25" ht="12.75" customHeight="1">
      <c r="A39" s="131">
        <f>übertrag!O20</f>
        <v>0</v>
      </c>
      <c r="B39" s="262">
        <f>übertrag!Z6</f>
        <v>0</v>
      </c>
      <c r="C39" s="263"/>
      <c r="D39" s="264"/>
      <c r="E39" s="136">
        <f>IF(Einzelergebnisse!A37=0,"",Einzelergebnisse!E37)</f>
      </c>
      <c r="F39" s="136">
        <f>IF(Einzelergebnisse!C37=0,"",Einzelergebnisse!C37)</f>
      </c>
      <c r="G39" s="136">
        <f>IF(Einzelergebnisse!D37=0,"",Einzelergebnisse!D37)</f>
      </c>
      <c r="H39" s="288">
        <f>IF(Einzelergebnisse!F37=0,"",Einzelergebnisse!F37)</f>
      </c>
      <c r="I39" s="289"/>
      <c r="J39" s="225">
        <f>IF(Einzelergebnisse!A37=0,"",IF(H39="",0,IF(H39=V39,0.5,IF(H39&gt;V39,1,0))))</f>
      </c>
      <c r="K39" s="283">
        <f>IF(Einzelergebnisse!A37=0,"",IF(H39="",0,IF(J44&amp;H44=X44&amp;V44,0.5,IF(J44&amp;H44&gt;X44&amp;V44,1,IF(J44&gt;X44,1,0)))))</f>
      </c>
      <c r="L39" s="113"/>
      <c r="M39" s="113"/>
      <c r="N39" s="117"/>
      <c r="O39" s="130">
        <f>IF(übertrag!O6="",übertrag!P6,übertrag!O6)</f>
        <v>0</v>
      </c>
      <c r="P39" s="271">
        <f>IF(übertrag!K6="",übertrag!L6,übertrag!K6)</f>
        <v>0</v>
      </c>
      <c r="Q39" s="271"/>
      <c r="R39" s="272"/>
      <c r="S39" s="136">
        <f>IF(Einzelergebnisse!H37=0,"",Einzelergebnisse!L37)</f>
      </c>
      <c r="T39" s="136">
        <f>IF(Einzelergebnisse!J37=0,"",Einzelergebnisse!J37)</f>
      </c>
      <c r="U39" s="136">
        <f>IF(Einzelergebnisse!K37=0,"",Einzelergebnisse!K37)</f>
      </c>
      <c r="V39" s="288">
        <f>IF(Einzelergebnisse!M37=0,"",Einzelergebnisse!M37)</f>
      </c>
      <c r="W39" s="289"/>
      <c r="X39" s="225">
        <f>IF(Einzelergebnisse!H37=0,"",IF(V39="",0,IF(V39=H39,0.5,IF(V39&gt;H39,1,0))))</f>
      </c>
      <c r="Y39" s="283">
        <f>IF(Einzelergebnisse!H37=0,"",IF(V39="",0,IF(X44&amp;V44=J44&amp;H44,0.5,IF(X44&amp;V44&gt;J44&amp;H44,1,IF(X44&gt;J44,1,0)))))</f>
      </c>
    </row>
    <row r="40" spans="1:25" ht="12.75" customHeight="1">
      <c r="A40" s="118">
        <f>übertrag!M20</f>
        <v>0</v>
      </c>
      <c r="B40" s="297"/>
      <c r="C40" s="298"/>
      <c r="D40" s="299"/>
      <c r="E40" s="136">
        <f>IF(Einzelergebnisse!A37=0,"",Einzelergebnisse!E38)</f>
      </c>
      <c r="F40" s="136">
        <f>IF(Einzelergebnisse!C38=0,"",Einzelergebnisse!C38)</f>
      </c>
      <c r="G40" s="136">
        <f>IF(Einzelergebnisse!D38=0,"",Einzelergebnisse!D38)</f>
      </c>
      <c r="H40" s="288">
        <f>IF(Einzelergebnisse!F38=0,"",Einzelergebnisse!F38)</f>
      </c>
      <c r="I40" s="289"/>
      <c r="J40" s="225">
        <f>IF(Einzelergebnisse!A37=0,"",IF(H40="",0,IF(H40=V40,0.5,IF(H40&gt;V40,1,0))))</f>
      </c>
      <c r="K40" s="284"/>
      <c r="L40" s="113"/>
      <c r="M40" s="113"/>
      <c r="N40" s="117"/>
      <c r="O40" s="128">
        <f>IF(übertrag!M6="",übertrag!N6,übertrag!M6)</f>
        <v>0</v>
      </c>
      <c r="P40" s="293"/>
      <c r="Q40" s="293"/>
      <c r="R40" s="294"/>
      <c r="S40" s="136">
        <f>IF(Einzelergebnisse!H37=0,"",Einzelergebnisse!L38)</f>
      </c>
      <c r="T40" s="136">
        <f>IF(Einzelergebnisse!J38=0,"",Einzelergebnisse!J38)</f>
      </c>
      <c r="U40" s="136">
        <f>IF(Einzelergebnisse!K38=0,"",Einzelergebnisse!K38)</f>
      </c>
      <c r="V40" s="288">
        <f>IF(Einzelergebnisse!M38=0,"",Einzelergebnisse!M38)</f>
      </c>
      <c r="W40" s="289"/>
      <c r="X40" s="225">
        <f>IF(Einzelergebnisse!H37=0,"",IF(V40="",0,IF(V40=H40,0.5,IF(V40&gt;H40,1,0))))</f>
      </c>
      <c r="Y40" s="284"/>
    </row>
    <row r="41" spans="1:25" ht="9" customHeight="1">
      <c r="A41" s="230" t="s">
        <v>50</v>
      </c>
      <c r="B41" s="259" t="s">
        <v>81</v>
      </c>
      <c r="C41" s="260"/>
      <c r="D41" s="261"/>
      <c r="E41" s="136"/>
      <c r="F41" s="136"/>
      <c r="G41" s="136"/>
      <c r="H41" s="316"/>
      <c r="I41" s="317"/>
      <c r="J41" s="225"/>
      <c r="K41" s="284"/>
      <c r="L41" s="113"/>
      <c r="M41" s="113"/>
      <c r="N41" s="117"/>
      <c r="O41" s="230" t="s">
        <v>50</v>
      </c>
      <c r="P41" s="259" t="s">
        <v>81</v>
      </c>
      <c r="Q41" s="260"/>
      <c r="R41" s="261"/>
      <c r="S41" s="136"/>
      <c r="T41" s="136"/>
      <c r="U41" s="136"/>
      <c r="V41" s="316"/>
      <c r="W41" s="317"/>
      <c r="X41" s="225"/>
      <c r="Y41" s="284"/>
    </row>
    <row r="42" spans="1:25" ht="12.75" customHeight="1">
      <c r="A42" s="131">
        <f>übertrag!O27</f>
        <v>0</v>
      </c>
      <c r="B42" s="262">
        <f>übertrag!Z13</f>
        <v>0</v>
      </c>
      <c r="C42" s="263"/>
      <c r="D42" s="264"/>
      <c r="E42" s="136">
        <f>IF(Einzelergebnisse!A37=0,"",Einzelergebnisse!E39)</f>
      </c>
      <c r="F42" s="136">
        <f>IF(Einzelergebnisse!C39=0,"",Einzelergebnisse!C39)</f>
      </c>
      <c r="G42" s="136">
        <f>IF(Einzelergebnisse!D39=0,"",Einzelergebnisse!D39)</f>
      </c>
      <c r="H42" s="288">
        <f>IF(Einzelergebnisse!F39=0,"",Einzelergebnisse!F39)</f>
      </c>
      <c r="I42" s="289"/>
      <c r="J42" s="225">
        <f>IF(Einzelergebnisse!A37=0,"",IF(H42="",0,IF(H42=V42,0.5,IF(H42&gt;V42,1,0))))</f>
      </c>
      <c r="K42" s="284"/>
      <c r="L42" s="113"/>
      <c r="M42" s="113"/>
      <c r="N42" s="117"/>
      <c r="O42" s="130">
        <f>IF(übertrag!O12="",übertrag!P12,übertrag!O12)</f>
        <v>0</v>
      </c>
      <c r="P42" s="271">
        <f>IF(übertrag!K12="",übertrag!L12,übertrag!K12)</f>
        <v>0</v>
      </c>
      <c r="Q42" s="271"/>
      <c r="R42" s="272"/>
      <c r="S42" s="136">
        <f>IF(Einzelergebnisse!H37=0,"",Einzelergebnisse!L39)</f>
      </c>
      <c r="T42" s="136">
        <f>IF(Einzelergebnisse!J39=0,"",Einzelergebnisse!J39)</f>
      </c>
      <c r="U42" s="136">
        <f>IF(Einzelergebnisse!K39=0,"",Einzelergebnisse!K39)</f>
      </c>
      <c r="V42" s="288">
        <f>IF(Einzelergebnisse!M39=0,"",Einzelergebnisse!M39)</f>
      </c>
      <c r="W42" s="289"/>
      <c r="X42" s="225">
        <f>IF(Einzelergebnisse!H37=0,"",IF(V42="",0,IF(V42=H42,0.5,IF(V42&gt;H42,1,0))))</f>
      </c>
      <c r="Y42" s="284"/>
    </row>
    <row r="43" spans="1:25" ht="12.75" customHeight="1" thickBot="1">
      <c r="A43" s="137">
        <f>übertrag!M27</f>
        <v>0</v>
      </c>
      <c r="B43" s="265"/>
      <c r="C43" s="266"/>
      <c r="D43" s="267"/>
      <c r="E43" s="136">
        <f>IF(Einzelergebnisse!A37=0,"",Einzelergebnisse!E40)</f>
      </c>
      <c r="F43" s="136">
        <f>IF(Einzelergebnisse!C40=0,"",Einzelergebnisse!C40)</f>
      </c>
      <c r="G43" s="136">
        <f>IF(Einzelergebnisse!D40=0,"",Einzelergebnisse!D40)</f>
      </c>
      <c r="H43" s="288">
        <f>IF(Einzelergebnisse!F40=0,"",Einzelergebnisse!F40)</f>
      </c>
      <c r="I43" s="289"/>
      <c r="J43" s="225">
        <f>IF(Einzelergebnisse!A37=0,"",IF(H43="",0,IF(H43=V43,0.5,IF(H43&gt;V43,1,0))))</f>
      </c>
      <c r="K43" s="285"/>
      <c r="L43" s="113"/>
      <c r="M43" s="113"/>
      <c r="N43" s="117"/>
      <c r="O43" s="115">
        <f>IF(übertrag!M12="",übertrag!N12,übertrag!M12)</f>
        <v>0</v>
      </c>
      <c r="P43" s="273"/>
      <c r="Q43" s="273"/>
      <c r="R43" s="274"/>
      <c r="S43" s="136">
        <f>IF(Einzelergebnisse!H37=0,"",Einzelergebnisse!L40)</f>
      </c>
      <c r="T43" s="136">
        <f>IF(Einzelergebnisse!J40=0,"",Einzelergebnisse!J40)</f>
      </c>
      <c r="U43" s="136">
        <f>IF(Einzelergebnisse!K40=0,"",Einzelergebnisse!K40)</f>
      </c>
      <c r="V43" s="288">
        <f>IF(Einzelergebnisse!M40=0,"",Einzelergebnisse!M40)</f>
      </c>
      <c r="W43" s="289"/>
      <c r="X43" s="225">
        <f>IF(Einzelergebnisse!H37=0,"",IF(V43="",0,IF(V43=H43,0.5,IF(V43&gt;H43,1,0))))</f>
      </c>
      <c r="Y43" s="285"/>
    </row>
    <row r="44" spans="1:26" ht="12.75" customHeight="1" thickBot="1">
      <c r="A44" s="116"/>
      <c r="B44" s="117"/>
      <c r="C44" s="117"/>
      <c r="D44" s="117"/>
      <c r="E44" s="158">
        <f>IF(Einzelergebnisse!A37=0,"",SUM(E39:E43))</f>
      </c>
      <c r="F44" s="157">
        <f>IF(Einzelergebnisse!A37=0,"",SUM(F39:F43))</f>
      </c>
      <c r="G44" s="158">
        <f>IF(Einzelergebnisse!A37=0,"",SUM(G39:G43))</f>
      </c>
      <c r="H44" s="286">
        <f>IF(Einzelergebnisse!A37=0,"",SUM(H39:H43))</f>
      </c>
      <c r="I44" s="287"/>
      <c r="J44" s="158">
        <f>IF(Einzelergebnisse!A37=0,"",SUM(J39:J40,J42:J43))</f>
      </c>
      <c r="K44" s="231"/>
      <c r="L44" s="208"/>
      <c r="M44" s="114"/>
      <c r="N44" s="117"/>
      <c r="O44" s="116"/>
      <c r="P44" s="117"/>
      <c r="Q44" s="117"/>
      <c r="R44" s="117"/>
      <c r="S44" s="158">
        <f>IF(Einzelergebnisse!H37=0,"",SUM(S39,S40,S42,S43))</f>
      </c>
      <c r="T44" s="157">
        <f>IF(Einzelergebnisse!H37=0,"",SUM(T39,T40,T42,T43))</f>
      </c>
      <c r="U44" s="158">
        <f>IF(Einzelergebnisse!H37=0,"",SUM(U39,U40,U42,U43))</f>
      </c>
      <c r="V44" s="286">
        <f>IF(Einzelergebnisse!H37=0,"",SUM(V39,V40,V42,V43))</f>
      </c>
      <c r="W44" s="287"/>
      <c r="X44" s="158">
        <f>IF(Einzelergebnisse!H37=0,"",SUM(X39:X40,X42:X43))</f>
      </c>
      <c r="Y44" s="231"/>
      <c r="Z44" s="209"/>
    </row>
    <row r="45" spans="1:25" ht="9" customHeight="1">
      <c r="A45" s="226" t="s">
        <v>50</v>
      </c>
      <c r="B45" s="268" t="s">
        <v>80</v>
      </c>
      <c r="C45" s="269"/>
      <c r="D45" s="270"/>
      <c r="E45" s="228" t="s">
        <v>51</v>
      </c>
      <c r="F45" s="228" t="s">
        <v>52</v>
      </c>
      <c r="G45" s="228" t="s">
        <v>30</v>
      </c>
      <c r="H45" s="268" t="s">
        <v>66</v>
      </c>
      <c r="I45" s="270"/>
      <c r="J45" s="227" t="s">
        <v>72</v>
      </c>
      <c r="K45" s="229" t="s">
        <v>53</v>
      </c>
      <c r="L45" s="79"/>
      <c r="M45" s="79"/>
      <c r="N45" s="117"/>
      <c r="O45" s="226" t="s">
        <v>50</v>
      </c>
      <c r="P45" s="268" t="s">
        <v>80</v>
      </c>
      <c r="Q45" s="269"/>
      <c r="R45" s="270"/>
      <c r="S45" s="228" t="s">
        <v>51</v>
      </c>
      <c r="T45" s="228" t="s">
        <v>52</v>
      </c>
      <c r="U45" s="228" t="s">
        <v>30</v>
      </c>
      <c r="V45" s="268" t="s">
        <v>66</v>
      </c>
      <c r="W45" s="270"/>
      <c r="X45" s="227" t="s">
        <v>72</v>
      </c>
      <c r="Y45" s="229" t="s">
        <v>53</v>
      </c>
    </row>
    <row r="46" spans="1:25" ht="12.75" customHeight="1">
      <c r="A46" s="131">
        <f>übertrag!O21</f>
        <v>0</v>
      </c>
      <c r="B46" s="306">
        <f>übertrag!Z7</f>
        <v>0</v>
      </c>
      <c r="C46" s="307"/>
      <c r="D46" s="308"/>
      <c r="E46" s="136">
        <f>IF(Einzelergebnisse!A45=0,"",Einzelergebnisse!E45)</f>
      </c>
      <c r="F46" s="136">
        <f>IF(Einzelergebnisse!C45=0,"",Einzelergebnisse!C45)</f>
      </c>
      <c r="G46" s="136">
        <f>IF(Einzelergebnisse!D45=0,"",Einzelergebnisse!D45)</f>
      </c>
      <c r="H46" s="288">
        <f>IF(Einzelergebnisse!F45=0,"",Einzelergebnisse!F45)</f>
      </c>
      <c r="I46" s="289"/>
      <c r="J46" s="225">
        <f>IF(Einzelergebnisse!A45=0,"",IF(H46="",0,IF(H46=V46,0.5,IF(H46&gt;V46,1,0))))</f>
      </c>
      <c r="K46" s="283">
        <f>IF(Einzelergebnisse!A45=0,"",IF(H46="",0,IF(J51&amp;H51=X51&amp;V51,0.5,IF(J51&amp;H51&gt;X51&amp;V51,1,IF(J51&gt;X51,1,0)))))</f>
      </c>
      <c r="L46" s="113"/>
      <c r="M46" s="113"/>
      <c r="N46" s="117"/>
      <c r="O46" s="130">
        <f>IF(übertrag!O7="",übertrag!P7,übertrag!O7)</f>
        <v>0</v>
      </c>
      <c r="P46" s="271">
        <f>IF(übertrag!K7="",übertrag!L7,übertrag!K7)</f>
        <v>0</v>
      </c>
      <c r="Q46" s="271"/>
      <c r="R46" s="272"/>
      <c r="S46" s="136">
        <f>IF(Einzelergebnisse!H45=0,"",Einzelergebnisse!L45)</f>
      </c>
      <c r="T46" s="136">
        <f>IF(Einzelergebnisse!J45=0,"",Einzelergebnisse!J45)</f>
      </c>
      <c r="U46" s="136">
        <f>IF(Einzelergebnisse!K45=0,"",Einzelergebnisse!K45)</f>
      </c>
      <c r="V46" s="288">
        <f>IF(Einzelergebnisse!M45=0,"",Einzelergebnisse!M45)</f>
      </c>
      <c r="W46" s="289"/>
      <c r="X46" s="225">
        <f>IF(Einzelergebnisse!H45=0,"",IF(V46="",0,IF(V46=H46,0.5,IF(V46&gt;H46,1,0))))</f>
      </c>
      <c r="Y46" s="283">
        <f>IF(Einzelergebnisse!H45=0,"",IF(V46="",0,IF(X51&amp;V51=J51&amp;H51,0.5,IF(X51&amp;V51&gt;J51&amp;H51,1,IF(X51&gt;J51,1,0)))))</f>
      </c>
    </row>
    <row r="47" spans="1:25" ht="12.75" customHeight="1">
      <c r="A47" s="118">
        <f>übertrag!M21</f>
        <v>0</v>
      </c>
      <c r="B47" s="309"/>
      <c r="C47" s="310"/>
      <c r="D47" s="311"/>
      <c r="E47" s="136">
        <f>IF(Einzelergebnisse!A45=0,"",Einzelergebnisse!E46)</f>
      </c>
      <c r="F47" s="136">
        <f>IF(Einzelergebnisse!C46=0,"",Einzelergebnisse!C46)</f>
      </c>
      <c r="G47" s="136">
        <f>IF(Einzelergebnisse!D46=0,"",Einzelergebnisse!D46)</f>
      </c>
      <c r="H47" s="288">
        <f>IF(Einzelergebnisse!F46=0,"",Einzelergebnisse!F46)</f>
      </c>
      <c r="I47" s="289"/>
      <c r="J47" s="225">
        <f>IF(Einzelergebnisse!A45=0,"",IF(H47="",0,IF(H47=V47,0.5,IF(H47&gt;V47,1,0))))</f>
      </c>
      <c r="K47" s="284"/>
      <c r="L47" s="113"/>
      <c r="M47" s="113"/>
      <c r="N47" s="117"/>
      <c r="O47" s="128">
        <f>IF(übertrag!M7="",übertrag!N7,übertrag!M7)</f>
        <v>0</v>
      </c>
      <c r="P47" s="293"/>
      <c r="Q47" s="293"/>
      <c r="R47" s="294"/>
      <c r="S47" s="136">
        <f>IF(Einzelergebnisse!H45=0,"",Einzelergebnisse!L46)</f>
      </c>
      <c r="T47" s="136">
        <f>IF(Einzelergebnisse!J46=0,"",Einzelergebnisse!J46)</f>
      </c>
      <c r="U47" s="136">
        <f>IF(Einzelergebnisse!K46=0,"",Einzelergebnisse!K46)</f>
      </c>
      <c r="V47" s="288">
        <f>IF(Einzelergebnisse!M46=0,"",Einzelergebnisse!M46)</f>
      </c>
      <c r="W47" s="289"/>
      <c r="X47" s="225">
        <f>IF(Einzelergebnisse!H45=0,"",IF(V47="",0,IF(V47=H47,0.5,IF(V47&gt;H47,1,0))))</f>
      </c>
      <c r="Y47" s="284"/>
    </row>
    <row r="48" spans="1:25" ht="9" customHeight="1">
      <c r="A48" s="230" t="s">
        <v>50</v>
      </c>
      <c r="B48" s="259" t="s">
        <v>81</v>
      </c>
      <c r="C48" s="260"/>
      <c r="D48" s="261"/>
      <c r="E48" s="136"/>
      <c r="F48" s="136"/>
      <c r="G48" s="136"/>
      <c r="H48" s="316"/>
      <c r="I48" s="317"/>
      <c r="J48" s="225"/>
      <c r="K48" s="284"/>
      <c r="L48" s="113"/>
      <c r="M48" s="113"/>
      <c r="N48" s="117"/>
      <c r="O48" s="230" t="s">
        <v>50</v>
      </c>
      <c r="P48" s="259" t="s">
        <v>81</v>
      </c>
      <c r="Q48" s="260"/>
      <c r="R48" s="261"/>
      <c r="S48" s="136"/>
      <c r="T48" s="136"/>
      <c r="U48" s="136"/>
      <c r="V48" s="316"/>
      <c r="W48" s="317"/>
      <c r="X48" s="225"/>
      <c r="Y48" s="284"/>
    </row>
    <row r="49" spans="1:25" ht="12.75" customHeight="1">
      <c r="A49" s="131">
        <f>übertrag!O28</f>
        <v>0</v>
      </c>
      <c r="B49" s="262">
        <f>übertrag!Z14</f>
        <v>0</v>
      </c>
      <c r="C49" s="263"/>
      <c r="D49" s="264"/>
      <c r="E49" s="136">
        <f>IF(Einzelergebnisse!A45=0,"",Einzelergebnisse!E47)</f>
      </c>
      <c r="F49" s="136">
        <f>IF(Einzelergebnisse!C47=0,"",Einzelergebnisse!C47)</f>
      </c>
      <c r="G49" s="136">
        <f>IF(Einzelergebnisse!D47=0,"",Einzelergebnisse!D47)</f>
      </c>
      <c r="H49" s="288">
        <f>IF(Einzelergebnisse!F47=0,"",Einzelergebnisse!F47)</f>
      </c>
      <c r="I49" s="289"/>
      <c r="J49" s="225">
        <f>IF(Einzelergebnisse!A45=0,"",IF(H49="",0,IF(H49=V49,0.5,IF(H49&gt;V49,1,0))))</f>
      </c>
      <c r="K49" s="284"/>
      <c r="L49" s="113"/>
      <c r="M49" s="113"/>
      <c r="N49" s="117"/>
      <c r="O49" s="130">
        <f>IF(übertrag!O13="",übertrag!P13,übertrag!O13)</f>
        <v>0</v>
      </c>
      <c r="P49" s="271">
        <f>IF(übertrag!K13="",übertrag!L13,übertrag!K13)</f>
        <v>0</v>
      </c>
      <c r="Q49" s="271"/>
      <c r="R49" s="272"/>
      <c r="S49" s="136">
        <f>IF(Einzelergebnisse!H45=0,"",Einzelergebnisse!L47)</f>
      </c>
      <c r="T49" s="136">
        <f>IF(Einzelergebnisse!J47=0,"",Einzelergebnisse!J47)</f>
      </c>
      <c r="U49" s="136">
        <f>IF(Einzelergebnisse!K47=0,"",Einzelergebnisse!K47)</f>
      </c>
      <c r="V49" s="288">
        <f>IF(Einzelergebnisse!M47=0,"",Einzelergebnisse!M47)</f>
      </c>
      <c r="W49" s="289"/>
      <c r="X49" s="225">
        <f>IF(Einzelergebnisse!H45=0,"",IF(V49="",0,IF(V49=H49,0.5,IF(V49&gt;H49,1,0))))</f>
      </c>
      <c r="Y49" s="284"/>
    </row>
    <row r="50" spans="1:25" ht="12.75" customHeight="1" thickBot="1">
      <c r="A50" s="137">
        <f>übertrag!M28</f>
        <v>0</v>
      </c>
      <c r="B50" s="265"/>
      <c r="C50" s="266"/>
      <c r="D50" s="267"/>
      <c r="E50" s="136">
        <f>IF(Einzelergebnisse!A45=0,"",Einzelergebnisse!E48)</f>
      </c>
      <c r="F50" s="136">
        <f>IF(Einzelergebnisse!C48=0,"",Einzelergebnisse!C48)</f>
      </c>
      <c r="G50" s="136">
        <f>IF(Einzelergebnisse!D48=0,"",Einzelergebnisse!D48)</f>
      </c>
      <c r="H50" s="288">
        <f>IF(Einzelergebnisse!F48=0,"",Einzelergebnisse!F48)</f>
      </c>
      <c r="I50" s="289"/>
      <c r="J50" s="225">
        <f>IF(Einzelergebnisse!A45=0,"",IF(H50="",0,IF(H50=V50,0.5,IF(H50&gt;V50,1,0))))</f>
      </c>
      <c r="K50" s="285"/>
      <c r="L50" s="113"/>
      <c r="M50" s="113"/>
      <c r="N50" s="117"/>
      <c r="O50" s="115">
        <f>IF(übertrag!M13="",übertrag!N13,übertrag!M13)</f>
        <v>0</v>
      </c>
      <c r="P50" s="273"/>
      <c r="Q50" s="273"/>
      <c r="R50" s="274"/>
      <c r="S50" s="136">
        <f>IF(Einzelergebnisse!H45=0,"",Einzelergebnisse!L48)</f>
      </c>
      <c r="T50" s="136">
        <f>IF(Einzelergebnisse!J48=0,"",Einzelergebnisse!J48)</f>
      </c>
      <c r="U50" s="136">
        <f>IF(Einzelergebnisse!K48=0,"",Einzelergebnisse!K48)</f>
      </c>
      <c r="V50" s="288">
        <f>IF(Einzelergebnisse!M48=0,"",Einzelergebnisse!M48)</f>
      </c>
      <c r="W50" s="289"/>
      <c r="X50" s="225">
        <f>IF(Einzelergebnisse!H45=0,"",IF(V50="",0,IF(V50=H50,0.5,IF(V50&gt;H50,1,0))))</f>
      </c>
      <c r="Y50" s="285"/>
    </row>
    <row r="51" spans="1:26" ht="12.75" customHeight="1" thickBot="1">
      <c r="A51" s="119"/>
      <c r="B51" s="119"/>
      <c r="C51" s="119"/>
      <c r="D51" s="119"/>
      <c r="E51" s="232">
        <f>IF(Einzelergebnisse!A45=0,"",SUM(E46:E50))</f>
      </c>
      <c r="F51" s="233">
        <f>IF(Einzelergebnisse!A45=0,"",SUM(F46:F50))</f>
      </c>
      <c r="G51" s="232">
        <f>IF(Einzelergebnisse!A45=0,"",SUM(G46:G50))</f>
      </c>
      <c r="H51" s="319">
        <f>IF(Einzelergebnisse!A45=0,"",SUM(H46:H50))</f>
      </c>
      <c r="I51" s="320"/>
      <c r="J51" s="232">
        <f>IF(Einzelergebnisse!A45=0,"",SUM(J46:J47,J49:J50))</f>
      </c>
      <c r="K51" s="234"/>
      <c r="L51" s="208"/>
      <c r="M51" s="114"/>
      <c r="N51" s="117"/>
      <c r="O51" s="117"/>
      <c r="P51" s="117"/>
      <c r="Q51" s="117"/>
      <c r="R51" s="117"/>
      <c r="S51" s="232">
        <f>IF(Einzelergebnisse!H45=0,"",SUM(S46,S47,S49,S50))</f>
      </c>
      <c r="T51" s="233">
        <f>IF(Einzelergebnisse!H45=0,"",SUM(T46,T47,T49,T50))</f>
      </c>
      <c r="U51" s="232">
        <f>IF(Einzelergebnisse!H45=0,"",SUM(U46,U47,U49,U50))</f>
      </c>
      <c r="V51" s="319">
        <f>IF(Einzelergebnisse!H45=0,"",SUM(V46,V47,V49,V50))</f>
      </c>
      <c r="W51" s="320"/>
      <c r="X51" s="232">
        <f>IF(Einzelergebnisse!H45=0,"",SUM(X46:X47,X49:X50))</f>
      </c>
      <c r="Y51" s="234"/>
      <c r="Z51" s="209"/>
    </row>
    <row r="52" spans="1:26" ht="12.75" customHeight="1">
      <c r="A52" s="119"/>
      <c r="B52" s="119"/>
      <c r="C52" s="119"/>
      <c r="D52" s="152"/>
      <c r="E52" s="236" t="s">
        <v>155</v>
      </c>
      <c r="F52" s="236" t="s">
        <v>156</v>
      </c>
      <c r="G52" s="236" t="s">
        <v>157</v>
      </c>
      <c r="H52" s="256" t="s">
        <v>158</v>
      </c>
      <c r="I52" s="256"/>
      <c r="J52" s="236" t="s">
        <v>148</v>
      </c>
      <c r="K52" s="236" t="s">
        <v>159</v>
      </c>
      <c r="L52" s="154"/>
      <c r="M52" s="120"/>
      <c r="N52" s="119"/>
      <c r="O52" s="119"/>
      <c r="P52" s="119"/>
      <c r="Q52" s="119"/>
      <c r="R52" s="153"/>
      <c r="S52" s="236" t="s">
        <v>155</v>
      </c>
      <c r="T52" s="236" t="s">
        <v>156</v>
      </c>
      <c r="U52" s="236" t="s">
        <v>157</v>
      </c>
      <c r="V52" s="256" t="s">
        <v>158</v>
      </c>
      <c r="W52" s="256"/>
      <c r="X52" s="236" t="s">
        <v>148</v>
      </c>
      <c r="Y52" s="236" t="s">
        <v>159</v>
      </c>
      <c r="Z52" s="155" t="s">
        <v>53</v>
      </c>
    </row>
    <row r="53" spans="1:25" ht="14.25" customHeight="1">
      <c r="A53" s="119"/>
      <c r="B53" s="119"/>
      <c r="C53" s="119"/>
      <c r="D53" s="120"/>
      <c r="E53" s="237">
        <f>IF(Einzelergebnisse!A5=0,"",SUM(E16,E23,E30,E37,E44,E51))</f>
        <v>0</v>
      </c>
      <c r="F53" s="251">
        <f>IF(Einzelergebnisse!A5=0,"",SUM(F16,F23,F30,F37,F44,F51))</f>
        <v>0</v>
      </c>
      <c r="G53" s="251">
        <f>IF(Einzelergebnisse!A5=0,"",SUM(G16,G23,G30,G37,G44,G51))</f>
        <v>0</v>
      </c>
      <c r="H53" s="257">
        <f>IF(Einzelergebnisse!A5=0,"",SUM(H16,H23,H30,H37,H44,H51))</f>
        <v>0</v>
      </c>
      <c r="I53" s="257" t="e">
        <f>IF('[2]Einzelergebnisse'!#REF!=0,"",SUM(I16,I23,I37,I30,I44,I51))</f>
        <v>#REF!</v>
      </c>
      <c r="J53" s="252">
        <f>IF(Einzelergebnisse!A5=0,"",SUM(J16,J23,J30,J37,J44,J51))</f>
        <v>0</v>
      </c>
      <c r="K53" s="237">
        <f>IF(Einzelergebnisse!A5=0,"",SUM(K11,K18,K25,K32,K39,K46))</f>
        <v>0</v>
      </c>
      <c r="L53" s="121"/>
      <c r="M53" s="121"/>
      <c r="N53" s="138" t="s">
        <v>75</v>
      </c>
      <c r="O53" s="112"/>
      <c r="P53" s="119"/>
      <c r="Q53" s="119"/>
      <c r="R53" s="120"/>
      <c r="S53" s="237">
        <f>IF(Einzelergebnisse!H5=0,"",SUM(S16,S23,S30,S37,S44,S51))</f>
        <v>0</v>
      </c>
      <c r="T53" s="251">
        <f>IF(Einzelergebnisse!H5=0,"",SUM(T16,T23,T30,T37,T44,T51))</f>
        <v>0</v>
      </c>
      <c r="U53" s="251">
        <f>IF(Einzelergebnisse!H5=0,"",SUM(U16,U23,U30,U37,U44,U51))</f>
        <v>0</v>
      </c>
      <c r="V53" s="257">
        <f>IF(Einzelergebnisse!H5=0,"",SUM(V16,V23,V30,V37,V44,V51))</f>
        <v>0</v>
      </c>
      <c r="W53" s="257"/>
      <c r="X53" s="252">
        <f>IF(Einzelergebnisse!H5=0,"",SUM(X16,X23,X30,X37,X44,X51))</f>
        <v>0</v>
      </c>
      <c r="Y53" s="237">
        <f>IF(Einzelergebnisse!H5=0,"",SUM(Y11,Y18,Y25,Y32,Y39,Y46))</f>
        <v>0</v>
      </c>
    </row>
    <row r="54" spans="3:24" ht="13.5" customHeight="1">
      <c r="C54" s="122" t="s">
        <v>77</v>
      </c>
      <c r="D54" s="156">
        <f>IF(Einzelergebnisse!A5=0,"",SUM(H16,H23,H30,H37,H44,H51))</f>
        <v>0</v>
      </c>
      <c r="E54" s="318" t="s">
        <v>74</v>
      </c>
      <c r="F54" s="318"/>
      <c r="G54" s="318"/>
      <c r="H54" s="318"/>
      <c r="I54" s="318"/>
      <c r="J54" s="156">
        <f>IF(Einzelergebnisse!A5=0,"",IF(D54=0,0,IF(D54=R54,1,IF(D54&gt;R54,2,0))))</f>
        <v>0</v>
      </c>
      <c r="K54" s="106"/>
      <c r="L54" s="164">
        <f>IF(Einzelergebnisse!A5=0,"",SUM(K53,J54))</f>
        <v>0</v>
      </c>
      <c r="M54" s="166" t="s">
        <v>54</v>
      </c>
      <c r="N54" s="141">
        <f>IF(Einzelergebnisse!H5=0,"",SUM(X54,Y53))</f>
        <v>0</v>
      </c>
      <c r="O54" s="123"/>
      <c r="Q54" s="122" t="s">
        <v>77</v>
      </c>
      <c r="R54" s="156">
        <f>IF(Einzelergebnisse!H5=0,"",SUM(V16,V23,V30,V37,V44,V51))</f>
        <v>0</v>
      </c>
      <c r="S54" s="318" t="s">
        <v>74</v>
      </c>
      <c r="T54" s="318"/>
      <c r="U54" s="318"/>
      <c r="V54" s="318"/>
      <c r="W54" s="122"/>
      <c r="X54" s="156">
        <f>IF(Einzelergebnisse!H5=0,"",IF(R54=0,0,IF(R54=D54,1,IF(R54&gt;D54,2,0))))</f>
        <v>0</v>
      </c>
    </row>
    <row r="55" spans="11:14" ht="13.5" customHeight="1">
      <c r="K55" s="122" t="s">
        <v>82</v>
      </c>
      <c r="L55" s="165">
        <f>IF(Einzelergebnisse!A5=0,"",IF(L54=0,0,IF(L54=N54,1,IF(L54&gt;N54,2,0))))</f>
        <v>0</v>
      </c>
      <c r="M55" s="166" t="s">
        <v>54</v>
      </c>
      <c r="N55" s="165">
        <f>IF(Einzelergebnisse!A5=0,"",IF(N54=0,0,IF(N54=L54,1,IF(N54&gt;L54,2,0))))</f>
        <v>0</v>
      </c>
    </row>
    <row r="56" spans="11:14" ht="4.5" customHeight="1">
      <c r="K56" s="106"/>
      <c r="L56" s="98"/>
      <c r="N56" s="98"/>
    </row>
    <row r="57" spans="2:26" ht="10.5" customHeight="1">
      <c r="B57" s="126" t="s">
        <v>69</v>
      </c>
      <c r="H57" s="126" t="s">
        <v>55</v>
      </c>
      <c r="I57" s="146" t="str">
        <f>IF(Grundeingaben!C11="","",Grundeingaben!C11)</f>
        <v>x</v>
      </c>
      <c r="J57" s="149" t="s">
        <v>56</v>
      </c>
      <c r="K57" s="146">
        <f>IF(Grundeingaben!D11="","",Grundeingaben!D11)</f>
      </c>
      <c r="L57" s="148" t="s">
        <v>57</v>
      </c>
      <c r="M57" s="98"/>
      <c r="N57" s="275" t="s">
        <v>93</v>
      </c>
      <c r="O57" s="276"/>
      <c r="P57" s="277"/>
      <c r="Q57" s="124"/>
      <c r="R57" s="126" t="s">
        <v>58</v>
      </c>
      <c r="U57" s="126" t="s">
        <v>59</v>
      </c>
      <c r="V57" s="146" t="str">
        <f>IF(Grundeingaben!C14="","",Grundeingaben!C14)</f>
        <v>  </v>
      </c>
      <c r="W57" s="125" t="s">
        <v>56</v>
      </c>
      <c r="Y57" s="146" t="str">
        <f>IF(Grundeingaben!D14="","",Grundeingaben!D14)</f>
        <v>x</v>
      </c>
      <c r="Z57" s="149" t="s">
        <v>57</v>
      </c>
    </row>
    <row r="58" spans="2:26" ht="10.5" customHeight="1">
      <c r="B58" s="126" t="s">
        <v>70</v>
      </c>
      <c r="H58" s="126" t="s">
        <v>60</v>
      </c>
      <c r="I58" s="146" t="str">
        <f>IF(Grundeingaben!C12="","",Grundeingaben!C12)</f>
        <v>x</v>
      </c>
      <c r="J58" s="125" t="s">
        <v>56</v>
      </c>
      <c r="K58" s="146" t="str">
        <f>IF(Grundeingaben!D12="","",Grundeingaben!D12)</f>
        <v> </v>
      </c>
      <c r="L58" s="148" t="s">
        <v>57</v>
      </c>
      <c r="M58" s="98"/>
      <c r="N58" s="278" t="str">
        <f>Grundeingaben!C19</f>
        <v>Syndur Top</v>
      </c>
      <c r="O58" s="279"/>
      <c r="P58" s="280"/>
      <c r="Q58" s="124"/>
      <c r="R58" s="126" t="s">
        <v>61</v>
      </c>
      <c r="U58" s="126" t="s">
        <v>62</v>
      </c>
      <c r="V58" s="146" t="str">
        <f>IF(Grundeingaben!C15="","",Grundeingaben!C15)</f>
        <v> </v>
      </c>
      <c r="W58" s="125" t="s">
        <v>56</v>
      </c>
      <c r="Y58" s="146" t="str">
        <f>IF(Grundeingaben!D15="","",Grundeingaben!D15)</f>
        <v>x</v>
      </c>
      <c r="Z58" s="149" t="s">
        <v>57</v>
      </c>
    </row>
    <row r="59" spans="2:26" ht="10.5" customHeight="1">
      <c r="B59" s="126" t="s">
        <v>71</v>
      </c>
      <c r="H59" s="126" t="s">
        <v>63</v>
      </c>
      <c r="I59" s="146" t="str">
        <f>IF(Grundeingaben!C13="","",Grundeingaben!C13)</f>
        <v> </v>
      </c>
      <c r="J59" s="125" t="s">
        <v>56</v>
      </c>
      <c r="K59" s="146" t="str">
        <f>IF(Grundeingaben!D13="","",Grundeingaben!D13)</f>
        <v>x</v>
      </c>
      <c r="L59" s="148" t="s">
        <v>57</v>
      </c>
      <c r="M59" s="98"/>
      <c r="Q59" s="124"/>
      <c r="R59" s="126" t="s">
        <v>64</v>
      </c>
      <c r="U59" s="126" t="s">
        <v>65</v>
      </c>
      <c r="V59" s="146">
        <f>IF(Grundeingaben!C16="","",Grundeingaben!C16)</f>
      </c>
      <c r="W59" s="125" t="s">
        <v>56</v>
      </c>
      <c r="Y59" s="146" t="str">
        <f>IF(Grundeingaben!D16="","",Grundeingaben!D16)</f>
        <v>x</v>
      </c>
      <c r="Z59" s="149" t="s">
        <v>57</v>
      </c>
    </row>
    <row r="60" spans="8:26" ht="10.5" customHeight="1">
      <c r="H60" s="147" t="s">
        <v>67</v>
      </c>
      <c r="I60" s="204"/>
      <c r="J60" s="80" t="s">
        <v>56</v>
      </c>
      <c r="K60" s="204"/>
      <c r="L60" s="151" t="s">
        <v>57</v>
      </c>
      <c r="P60" s="126" t="s">
        <v>68</v>
      </c>
      <c r="Q60" s="129" t="str">
        <f>Grundeingaben!D17</f>
        <v>nein</v>
      </c>
      <c r="U60" s="147" t="s">
        <v>67</v>
      </c>
      <c r="V60" s="204"/>
      <c r="W60" s="80" t="s">
        <v>56</v>
      </c>
      <c r="Y60" s="204"/>
      <c r="Z60" s="150" t="s">
        <v>57</v>
      </c>
    </row>
    <row r="61" spans="1:26" ht="18" customHeight="1">
      <c r="A61" s="124"/>
      <c r="B61" s="126" t="s">
        <v>78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</row>
    <row r="62" spans="1:26" ht="18" customHeigh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</row>
    <row r="63" spans="1:26" ht="18" customHeight="1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ht="18" customHeight="1">
      <c r="A64" s="101"/>
      <c r="B64" s="127" t="s">
        <v>44</v>
      </c>
      <c r="C64" s="303"/>
      <c r="D64" s="303"/>
      <c r="E64" s="303"/>
      <c r="F64" s="303"/>
      <c r="G64" s="100"/>
      <c r="H64" s="100"/>
      <c r="I64" s="100"/>
      <c r="J64" s="100"/>
      <c r="K64" s="127" t="s">
        <v>79</v>
      </c>
      <c r="L64" s="305"/>
      <c r="M64" s="305"/>
      <c r="N64" s="305"/>
      <c r="O64" s="305"/>
      <c r="P64" s="305"/>
      <c r="Q64" s="100"/>
      <c r="R64" s="101"/>
      <c r="S64" s="127" t="s">
        <v>6</v>
      </c>
      <c r="T64" s="303"/>
      <c r="U64" s="303"/>
      <c r="V64" s="303"/>
      <c r="W64" s="303"/>
      <c r="X64" s="303"/>
      <c r="Y64" s="303"/>
      <c r="Z64" s="303"/>
    </row>
    <row r="65" spans="3:26" ht="15.75" customHeight="1">
      <c r="C65" s="302"/>
      <c r="D65" s="302"/>
      <c r="E65" s="302"/>
      <c r="F65" s="302"/>
      <c r="G65" s="304"/>
      <c r="H65" s="304"/>
      <c r="I65" s="304"/>
      <c r="J65" s="304"/>
      <c r="K65" s="304"/>
      <c r="L65" s="300"/>
      <c r="M65" s="300"/>
      <c r="N65" s="300"/>
      <c r="O65" s="300"/>
      <c r="P65" s="300"/>
      <c r="T65" s="301"/>
      <c r="U65" s="301"/>
      <c r="V65" s="301"/>
      <c r="W65" s="301"/>
      <c r="X65" s="301"/>
      <c r="Y65" s="301"/>
      <c r="Z65" s="301"/>
    </row>
  </sheetData>
  <sheetProtection password="CF7A" sheet="1"/>
  <mergeCells count="181">
    <mergeCell ref="H51:I51"/>
    <mergeCell ref="H36:I36"/>
    <mergeCell ref="H37:I37"/>
    <mergeCell ref="H40:I40"/>
    <mergeCell ref="H45:I45"/>
    <mergeCell ref="H46:I46"/>
    <mergeCell ref="H47:I47"/>
    <mergeCell ref="H49:I49"/>
    <mergeCell ref="H48:I48"/>
    <mergeCell ref="H43:I43"/>
    <mergeCell ref="V36:W36"/>
    <mergeCell ref="V37:W37"/>
    <mergeCell ref="V45:W45"/>
    <mergeCell ref="V46:W46"/>
    <mergeCell ref="V38:W38"/>
    <mergeCell ref="V40:W40"/>
    <mergeCell ref="V39:W39"/>
    <mergeCell ref="V41:W41"/>
    <mergeCell ref="V42:W42"/>
    <mergeCell ref="V43:W4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6:W16"/>
    <mergeCell ref="H10:I10"/>
    <mergeCell ref="V18:W18"/>
    <mergeCell ref="V19:W19"/>
    <mergeCell ref="V17:W17"/>
    <mergeCell ref="P13:R13"/>
    <mergeCell ref="V13:W13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V15:W15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V34:W34"/>
    <mergeCell ref="V27:W27"/>
    <mergeCell ref="P20:R20"/>
    <mergeCell ref="P18:R19"/>
    <mergeCell ref="Y11:Y15"/>
    <mergeCell ref="P10:R10"/>
    <mergeCell ref="V11:W11"/>
    <mergeCell ref="P17:R17"/>
    <mergeCell ref="V12:W12"/>
    <mergeCell ref="V10:W10"/>
    <mergeCell ref="V44:W44"/>
    <mergeCell ref="P11:R12"/>
    <mergeCell ref="Y32:Y36"/>
    <mergeCell ref="Y39:Y43"/>
    <mergeCell ref="P41:R41"/>
    <mergeCell ref="P32:R33"/>
    <mergeCell ref="P39:R40"/>
    <mergeCell ref="P42:R43"/>
    <mergeCell ref="P35:R36"/>
    <mergeCell ref="V35:W35"/>
    <mergeCell ref="Y46:Y50"/>
    <mergeCell ref="K46:K50"/>
    <mergeCell ref="P46:R47"/>
    <mergeCell ref="V49:W49"/>
    <mergeCell ref="V50:W50"/>
    <mergeCell ref="V48:W48"/>
    <mergeCell ref="V47:W47"/>
    <mergeCell ref="V31:W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H41:I41"/>
    <mergeCell ref="H42:I42"/>
    <mergeCell ref="H38:I38"/>
    <mergeCell ref="P38:R38"/>
    <mergeCell ref="H32:I32"/>
    <mergeCell ref="H33:I33"/>
    <mergeCell ref="B24:D24"/>
    <mergeCell ref="B32:D33"/>
    <mergeCell ref="H27:I27"/>
    <mergeCell ref="P31:R31"/>
    <mergeCell ref="B35:D36"/>
    <mergeCell ref="B31:D31"/>
    <mergeCell ref="H35:I35"/>
    <mergeCell ref="H30:I30"/>
    <mergeCell ref="B3:C3"/>
    <mergeCell ref="B11:D12"/>
    <mergeCell ref="H14:I14"/>
    <mergeCell ref="H44:I44"/>
    <mergeCell ref="H25:I25"/>
    <mergeCell ref="H26:I26"/>
    <mergeCell ref="B18:D19"/>
    <mergeCell ref="B28:D29"/>
    <mergeCell ref="H20:I20"/>
    <mergeCell ref="B20:D20"/>
    <mergeCell ref="H50:I50"/>
    <mergeCell ref="B46:D47"/>
    <mergeCell ref="B45:D45"/>
    <mergeCell ref="K1:O1"/>
    <mergeCell ref="K11:K15"/>
    <mergeCell ref="B10:D10"/>
    <mergeCell ref="N4:O4"/>
    <mergeCell ref="N5:O5"/>
    <mergeCell ref="B14:D15"/>
    <mergeCell ref="D8:K8"/>
    <mergeCell ref="L65:P65"/>
    <mergeCell ref="T65:Z65"/>
    <mergeCell ref="C65:F65"/>
    <mergeCell ref="T64:Z64"/>
    <mergeCell ref="C64:F64"/>
    <mergeCell ref="G65:K65"/>
    <mergeCell ref="L64:P64"/>
    <mergeCell ref="A63:Z63"/>
    <mergeCell ref="P25:R26"/>
    <mergeCell ref="P24:R24"/>
    <mergeCell ref="P21:R22"/>
    <mergeCell ref="A62:Z62"/>
    <mergeCell ref="C61:Z61"/>
    <mergeCell ref="B21:D22"/>
    <mergeCell ref="B25:D26"/>
    <mergeCell ref="H21:I21"/>
    <mergeCell ref="H22:I22"/>
    <mergeCell ref="N57:P57"/>
    <mergeCell ref="N58:P58"/>
    <mergeCell ref="A5:D7"/>
    <mergeCell ref="K25:K29"/>
    <mergeCell ref="H24:I24"/>
    <mergeCell ref="H23:I23"/>
    <mergeCell ref="H29:I29"/>
    <mergeCell ref="H28:I28"/>
    <mergeCell ref="B27:D27"/>
    <mergeCell ref="B48:D48"/>
    <mergeCell ref="L7:N7"/>
    <mergeCell ref="L8:N8"/>
    <mergeCell ref="H52:I52"/>
    <mergeCell ref="H53:I53"/>
    <mergeCell ref="V53:W53"/>
    <mergeCell ref="B4:C4"/>
    <mergeCell ref="P48:R48"/>
    <mergeCell ref="B49:D50"/>
    <mergeCell ref="P45:R45"/>
    <mergeCell ref="P49:R50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78" t="s">
        <v>36</v>
      </c>
      <c r="R1" s="378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Max Mustermann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41640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111111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SV Auswärts</v>
      </c>
      <c r="Z2" t="str">
        <f>IF(I16,VLOOKUP(übertrag!I16,Heimü,2,),"")</f>
        <v>Katrin Musterfrau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SV Heim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1</v>
      </c>
      <c r="M16" s="40">
        <f>IF(I16,VLOOKUP(übertrag!I16,jhgheim,2,),"")</f>
        <v>31934</v>
      </c>
      <c r="O16">
        <f>IF(übertrag!I16,VLOOKUP(übertrag!I16,paßheim,2,),"")</f>
        <v>1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K45" sqref="K45:M48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63"/>
      <c r="B1" s="168"/>
      <c r="C1" s="163"/>
      <c r="D1" s="167"/>
      <c r="E1" s="169"/>
      <c r="F1" s="336" t="s">
        <v>140</v>
      </c>
      <c r="G1" s="336"/>
      <c r="H1" s="336"/>
      <c r="I1" s="168"/>
      <c r="J1" s="163"/>
      <c r="K1" s="167"/>
      <c r="L1" s="169"/>
      <c r="M1" s="167"/>
      <c r="N1" s="47"/>
      <c r="O1" s="49"/>
      <c r="P1" s="49"/>
    </row>
    <row r="2" spans="1:16" s="16" customFormat="1" ht="18.75">
      <c r="A2" s="337" t="str">
        <f>DKB!D8</f>
        <v>SV Heim</v>
      </c>
      <c r="B2" s="337"/>
      <c r="C2" s="337"/>
      <c r="D2" s="337"/>
      <c r="E2" s="337"/>
      <c r="F2" s="337"/>
      <c r="G2" s="206">
        <f>DKB!L54</f>
        <v>0</v>
      </c>
      <c r="H2" s="207">
        <f>DKB!N54</f>
        <v>0</v>
      </c>
      <c r="I2" s="337" t="str">
        <f>DKB!R8</f>
        <v>SV Auswärts</v>
      </c>
      <c r="J2" s="337"/>
      <c r="K2" s="337"/>
      <c r="L2" s="337"/>
      <c r="M2" s="337"/>
      <c r="N2" s="337"/>
      <c r="O2" s="49"/>
      <c r="P2" s="49"/>
    </row>
    <row r="3" spans="1:14" ht="12.75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7" t="s">
        <v>150</v>
      </c>
      <c r="C4" s="77" t="s">
        <v>52</v>
      </c>
      <c r="D4" s="77" t="s">
        <v>30</v>
      </c>
      <c r="E4" s="77" t="s">
        <v>51</v>
      </c>
      <c r="F4" s="77" t="s">
        <v>66</v>
      </c>
      <c r="H4" s="14" t="s">
        <v>1</v>
      </c>
      <c r="I4" s="238" t="s">
        <v>172</v>
      </c>
      <c r="J4" s="77" t="s">
        <v>52</v>
      </c>
      <c r="K4" s="77" t="s">
        <v>30</v>
      </c>
      <c r="L4" s="77" t="s">
        <v>51</v>
      </c>
      <c r="M4" s="77" t="s">
        <v>66</v>
      </c>
      <c r="N4" s="14"/>
      <c r="O4" s="14"/>
      <c r="P4" s="14"/>
    </row>
    <row r="5" spans="1:16" ht="17.25" customHeight="1">
      <c r="A5" s="50" t="str">
        <f>DKB!B11</f>
        <v>Katrin Musterfrau</v>
      </c>
      <c r="B5" s="250">
        <v>1</v>
      </c>
      <c r="C5" s="17">
        <f>IF(F5="","",(SUM(F5-D5)))</f>
      </c>
      <c r="D5" s="244"/>
      <c r="E5" s="244"/>
      <c r="F5" s="245"/>
      <c r="H5" s="50" t="str">
        <f>DKB!P11</f>
        <v>Max Mustermann</v>
      </c>
      <c r="I5" s="250">
        <v>1</v>
      </c>
      <c r="J5" s="17">
        <f>IF(M5="","",(SUM(M5-K5)))</f>
      </c>
      <c r="K5" s="244"/>
      <c r="L5" s="244"/>
      <c r="M5" s="245"/>
      <c r="N5" s="14"/>
      <c r="O5" s="246" t="s">
        <v>167</v>
      </c>
      <c r="P5" s="247"/>
    </row>
    <row r="6" spans="1:16" ht="17.25" customHeight="1">
      <c r="A6" s="14"/>
      <c r="B6" s="250">
        <v>2</v>
      </c>
      <c r="C6" s="17">
        <f>IF(F6="","",(SUM(F6-D6)))</f>
      </c>
      <c r="D6" s="244"/>
      <c r="E6" s="244"/>
      <c r="F6" s="244"/>
      <c r="H6" s="14"/>
      <c r="I6" s="250">
        <v>2</v>
      </c>
      <c r="J6" s="17">
        <f>IF(M6="","",(SUM(M6-K6)))</f>
      </c>
      <c r="K6" s="244"/>
      <c r="L6" s="244"/>
      <c r="M6" s="244"/>
      <c r="N6" s="14"/>
      <c r="O6" s="248" t="s">
        <v>169</v>
      </c>
      <c r="P6" s="247"/>
    </row>
    <row r="7" spans="1:16" ht="17.25" customHeight="1">
      <c r="A7" s="50">
        <f>DKB!B14</f>
        <v>0</v>
      </c>
      <c r="B7" s="250">
        <v>3</v>
      </c>
      <c r="C7" s="17">
        <f>IF(F7="","",(SUM(F7-D7)))</f>
      </c>
      <c r="D7" s="244"/>
      <c r="E7" s="244"/>
      <c r="F7" s="244"/>
      <c r="H7" s="50">
        <f>DKB!P14</f>
        <v>0</v>
      </c>
      <c r="I7" s="250">
        <v>3</v>
      </c>
      <c r="J7" s="17">
        <f>IF(M7="","",(SUM(M7-K7)))</f>
      </c>
      <c r="K7" s="244"/>
      <c r="L7" s="244"/>
      <c r="M7" s="244"/>
      <c r="N7" s="14"/>
      <c r="O7" s="248" t="s">
        <v>170</v>
      </c>
      <c r="P7" s="247"/>
    </row>
    <row r="8" spans="1:16" ht="17.25" customHeight="1">
      <c r="A8" s="14"/>
      <c r="B8" s="250">
        <v>4</v>
      </c>
      <c r="C8" s="17">
        <f>IF(F8="","",(SUM(F8-D8)))</f>
      </c>
      <c r="D8" s="244"/>
      <c r="E8" s="244"/>
      <c r="F8" s="244"/>
      <c r="H8" s="14"/>
      <c r="I8" s="250">
        <v>4</v>
      </c>
      <c r="J8" s="17">
        <f>IF(M8="","",(SUM(M8-K8)))</f>
      </c>
      <c r="K8" s="244"/>
      <c r="L8" s="244"/>
      <c r="M8" s="244"/>
      <c r="N8" s="14"/>
      <c r="O8" s="248" t="s">
        <v>171</v>
      </c>
      <c r="P8" s="24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48" t="s">
        <v>168</v>
      </c>
      <c r="P9" s="247"/>
    </row>
    <row r="10" spans="1:16" ht="12.75">
      <c r="A10" s="14"/>
      <c r="B10" s="14"/>
      <c r="C10" s="161"/>
      <c r="D10" s="161"/>
      <c r="E10" s="161"/>
      <c r="F10" s="162"/>
      <c r="H10" s="14"/>
      <c r="I10" s="14"/>
      <c r="J10" s="161"/>
      <c r="K10" s="161"/>
      <c r="L10" s="161"/>
      <c r="M10" s="162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7" t="s">
        <v>150</v>
      </c>
      <c r="C12" s="77" t="s">
        <v>52</v>
      </c>
      <c r="D12" s="77" t="s">
        <v>30</v>
      </c>
      <c r="E12" s="77" t="s">
        <v>51</v>
      </c>
      <c r="F12" s="77" t="s">
        <v>66</v>
      </c>
      <c r="H12" s="14" t="s">
        <v>1</v>
      </c>
      <c r="I12" s="77" t="s">
        <v>29</v>
      </c>
      <c r="J12" s="77" t="s">
        <v>52</v>
      </c>
      <c r="K12" s="77" t="s">
        <v>30</v>
      </c>
      <c r="L12" s="77" t="s">
        <v>51</v>
      </c>
      <c r="M12" s="77" t="s">
        <v>66</v>
      </c>
      <c r="N12" s="14"/>
      <c r="O12" s="14"/>
      <c r="P12" s="14"/>
    </row>
    <row r="13" spans="1:16" ht="17.25" customHeight="1">
      <c r="A13" s="50">
        <f>DKB!B18</f>
        <v>0</v>
      </c>
      <c r="B13" s="250">
        <v>1</v>
      </c>
      <c r="C13" s="17">
        <f>IF(F13="","",(SUM(F13-D13)))</f>
      </c>
      <c r="D13" s="244"/>
      <c r="E13" s="244"/>
      <c r="F13" s="245"/>
      <c r="H13" s="50">
        <f>DKB!P18</f>
        <v>0</v>
      </c>
      <c r="I13" s="250">
        <v>1</v>
      </c>
      <c r="J13" s="17">
        <f>IF(M13="","",(SUM(M13-K13)))</f>
      </c>
      <c r="K13" s="244"/>
      <c r="L13" s="244"/>
      <c r="M13" s="245"/>
      <c r="N13" s="14"/>
      <c r="O13" s="14"/>
      <c r="P13" s="14"/>
    </row>
    <row r="14" spans="1:16" ht="17.25" customHeight="1">
      <c r="A14" s="14"/>
      <c r="B14" s="250">
        <v>2</v>
      </c>
      <c r="C14" s="17">
        <f>IF(F14="","",(SUM(F14-D14)))</f>
      </c>
      <c r="D14" s="244"/>
      <c r="E14" s="244"/>
      <c r="F14" s="244"/>
      <c r="H14" s="14"/>
      <c r="I14" s="250">
        <v>2</v>
      </c>
      <c r="J14" s="17">
        <f>IF(M14="","",(SUM(M14-K14)))</f>
      </c>
      <c r="K14" s="244"/>
      <c r="L14" s="244"/>
      <c r="M14" s="244"/>
      <c r="N14" s="14"/>
      <c r="O14" s="14"/>
      <c r="P14" s="14"/>
    </row>
    <row r="15" spans="1:16" ht="17.25" customHeight="1">
      <c r="A15" s="50">
        <f>DKB!B21</f>
        <v>0</v>
      </c>
      <c r="B15" s="250">
        <v>3</v>
      </c>
      <c r="C15" s="17">
        <f>IF(F15="","",(SUM(F15-D15)))</f>
      </c>
      <c r="D15" s="244"/>
      <c r="E15" s="244"/>
      <c r="F15" s="244"/>
      <c r="H15" s="50">
        <f>DKB!P21</f>
        <v>0</v>
      </c>
      <c r="I15" s="250">
        <v>3</v>
      </c>
      <c r="J15" s="17">
        <f>IF(M15="","",(SUM(M15-K15)))</f>
      </c>
      <c r="K15" s="244"/>
      <c r="L15" s="244"/>
      <c r="M15" s="244"/>
      <c r="N15" s="14"/>
      <c r="O15" s="14"/>
      <c r="P15" s="14"/>
    </row>
    <row r="16" spans="1:16" ht="17.25" customHeight="1">
      <c r="A16" s="14"/>
      <c r="B16" s="250">
        <v>4</v>
      </c>
      <c r="C16" s="17">
        <f>IF(F16="","",(SUM(F16-D16)))</f>
      </c>
      <c r="D16" s="244"/>
      <c r="E16" s="244"/>
      <c r="F16" s="244"/>
      <c r="H16" s="14"/>
      <c r="I16" s="250">
        <v>4</v>
      </c>
      <c r="J16" s="17">
        <f>IF(M16="","",(SUM(M16-K16)))</f>
      </c>
      <c r="K16" s="244"/>
      <c r="L16" s="244"/>
      <c r="M16" s="244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61"/>
      <c r="D18" s="161"/>
      <c r="E18" s="161"/>
      <c r="F18" s="162"/>
      <c r="H18" s="14"/>
      <c r="I18" s="14"/>
      <c r="J18" s="161"/>
      <c r="K18" s="161"/>
      <c r="L18" s="161"/>
      <c r="M18" s="162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7" t="s">
        <v>150</v>
      </c>
      <c r="C20" s="77" t="s">
        <v>52</v>
      </c>
      <c r="D20" s="77" t="s">
        <v>30</v>
      </c>
      <c r="E20" s="77" t="s">
        <v>51</v>
      </c>
      <c r="F20" s="77" t="s">
        <v>66</v>
      </c>
      <c r="H20" s="14" t="s">
        <v>1</v>
      </c>
      <c r="I20" s="77" t="s">
        <v>150</v>
      </c>
      <c r="J20" s="77" t="s">
        <v>52</v>
      </c>
      <c r="K20" s="77" t="s">
        <v>30</v>
      </c>
      <c r="L20" s="77" t="s">
        <v>51</v>
      </c>
      <c r="M20" s="77" t="s">
        <v>66</v>
      </c>
      <c r="N20" s="14"/>
      <c r="O20" s="14"/>
    </row>
    <row r="21" spans="1:15" ht="17.25" customHeight="1">
      <c r="A21" s="50">
        <f>DKB!B25</f>
        <v>0</v>
      </c>
      <c r="B21" s="250">
        <v>1</v>
      </c>
      <c r="C21" s="17">
        <f>IF(F21="","",(SUM(F21-D21)))</f>
      </c>
      <c r="D21" s="244"/>
      <c r="E21" s="244"/>
      <c r="F21" s="245"/>
      <c r="H21" s="50">
        <f>DKB!P25</f>
        <v>0</v>
      </c>
      <c r="I21" s="250">
        <v>1</v>
      </c>
      <c r="J21" s="17">
        <f>IF(M21="","",(SUM(M21-K21)))</f>
      </c>
      <c r="K21" s="244"/>
      <c r="L21" s="244"/>
      <c r="M21" s="245"/>
      <c r="N21" s="14"/>
      <c r="O21" s="14"/>
    </row>
    <row r="22" spans="1:15" ht="17.25" customHeight="1">
      <c r="A22" s="14"/>
      <c r="B22" s="250">
        <v>2</v>
      </c>
      <c r="C22" s="17">
        <f>IF(F22="","",(SUM(F22-D22)))</f>
      </c>
      <c r="D22" s="244"/>
      <c r="E22" s="244"/>
      <c r="F22" s="244"/>
      <c r="H22" s="14"/>
      <c r="I22" s="250">
        <v>2</v>
      </c>
      <c r="J22" s="17">
        <f>IF(M22="","",(SUM(M22-K22)))</f>
      </c>
      <c r="K22" s="244"/>
      <c r="L22" s="244"/>
      <c r="M22" s="244"/>
      <c r="N22" s="14"/>
      <c r="O22" s="14"/>
    </row>
    <row r="23" spans="1:15" ht="17.25" customHeight="1">
      <c r="A23" s="50">
        <f>DKB!B28</f>
        <v>0</v>
      </c>
      <c r="B23" s="250">
        <v>3</v>
      </c>
      <c r="C23" s="17">
        <f>IF(F23="","",(SUM(F23-D23)))</f>
      </c>
      <c r="D23" s="244"/>
      <c r="E23" s="244"/>
      <c r="F23" s="244"/>
      <c r="H23" s="50">
        <f>DKB!P28</f>
        <v>0</v>
      </c>
      <c r="I23" s="250">
        <v>3</v>
      </c>
      <c r="J23" s="17">
        <f>IF(M23="","",(SUM(M23-K23)))</f>
      </c>
      <c r="K23" s="244"/>
      <c r="L23" s="244"/>
      <c r="M23" s="244"/>
      <c r="N23" s="14"/>
      <c r="O23" s="14"/>
    </row>
    <row r="24" spans="1:15" ht="17.25" customHeight="1">
      <c r="A24" s="14"/>
      <c r="B24" s="250">
        <v>4</v>
      </c>
      <c r="C24" s="17">
        <f>IF(F24="","",(SUM(F24-D24)))</f>
      </c>
      <c r="D24" s="244"/>
      <c r="E24" s="244"/>
      <c r="F24" s="244"/>
      <c r="H24" s="14"/>
      <c r="I24" s="250">
        <v>4</v>
      </c>
      <c r="J24" s="17">
        <f>IF(M24="","",(SUM(M24-K24)))</f>
      </c>
      <c r="K24" s="244"/>
      <c r="L24" s="244"/>
      <c r="M24" s="244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61"/>
      <c r="D26" s="161"/>
      <c r="E26" s="161"/>
      <c r="F26" s="162"/>
      <c r="H26" s="14"/>
      <c r="I26" s="14"/>
      <c r="J26" s="161"/>
      <c r="K26" s="161"/>
      <c r="L26" s="161"/>
      <c r="M26" s="162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7" t="s">
        <v>150</v>
      </c>
      <c r="C28" s="77" t="s">
        <v>52</v>
      </c>
      <c r="D28" s="77" t="s">
        <v>30</v>
      </c>
      <c r="E28" s="77" t="s">
        <v>51</v>
      </c>
      <c r="F28" s="77" t="s">
        <v>66</v>
      </c>
      <c r="H28" s="14" t="s">
        <v>1</v>
      </c>
      <c r="I28" s="77" t="s">
        <v>150</v>
      </c>
      <c r="J28" s="77" t="s">
        <v>52</v>
      </c>
      <c r="K28" s="77" t="s">
        <v>30</v>
      </c>
      <c r="L28" s="77" t="s">
        <v>51</v>
      </c>
      <c r="M28" s="77" t="s">
        <v>66</v>
      </c>
      <c r="N28" s="14"/>
      <c r="O28" s="14"/>
    </row>
    <row r="29" spans="1:15" ht="17.25" customHeight="1">
      <c r="A29" s="50">
        <f>DKB!B32</f>
        <v>0</v>
      </c>
      <c r="B29" s="250">
        <v>1</v>
      </c>
      <c r="C29" s="17">
        <f>IF(F29="","",(SUM(F29-D29)))</f>
      </c>
      <c r="D29" s="244"/>
      <c r="E29" s="244"/>
      <c r="F29" s="245"/>
      <c r="H29" s="50">
        <f>DKB!P32</f>
        <v>0</v>
      </c>
      <c r="I29" s="250">
        <v>1</v>
      </c>
      <c r="J29" s="17">
        <f>IF(M29="","",(SUM(M29-K29)))</f>
      </c>
      <c r="K29" s="244"/>
      <c r="L29" s="244"/>
      <c r="M29" s="245"/>
      <c r="N29" s="14"/>
      <c r="O29" s="14"/>
    </row>
    <row r="30" spans="1:15" ht="17.25" customHeight="1">
      <c r="A30" s="14"/>
      <c r="B30" s="250">
        <v>2</v>
      </c>
      <c r="C30" s="17">
        <f>IF(F30="","",(SUM(F30-D30)))</f>
      </c>
      <c r="D30" s="244"/>
      <c r="E30" s="244"/>
      <c r="F30" s="244"/>
      <c r="H30" s="14"/>
      <c r="I30" s="250">
        <v>2</v>
      </c>
      <c r="J30" s="17">
        <f>IF(M30="","",(SUM(M30-K30)))</f>
      </c>
      <c r="K30" s="244"/>
      <c r="L30" s="244"/>
      <c r="M30" s="244"/>
      <c r="N30" s="14"/>
      <c r="O30" s="14"/>
    </row>
    <row r="31" spans="1:15" ht="17.25" customHeight="1">
      <c r="A31" s="50">
        <f>DKB!B35</f>
        <v>0</v>
      </c>
      <c r="B31" s="250">
        <v>3</v>
      </c>
      <c r="C31" s="17">
        <f>IF(F31="","",(SUM(F31-D31)))</f>
      </c>
      <c r="D31" s="244"/>
      <c r="E31" s="244"/>
      <c r="F31" s="244"/>
      <c r="H31" s="50">
        <f>DKB!P35</f>
        <v>0</v>
      </c>
      <c r="I31" s="250">
        <v>3</v>
      </c>
      <c r="J31" s="17">
        <f>IF(M31="","",(SUM(M31-K31)))</f>
      </c>
      <c r="K31" s="244"/>
      <c r="L31" s="244"/>
      <c r="M31" s="244"/>
      <c r="N31" s="14"/>
      <c r="O31" s="14"/>
    </row>
    <row r="32" spans="1:15" ht="17.25" customHeight="1">
      <c r="A32" s="14"/>
      <c r="B32" s="250">
        <v>4</v>
      </c>
      <c r="C32" s="17">
        <f>IF(F32="","",(SUM(F32-D32)))</f>
      </c>
      <c r="D32" s="244"/>
      <c r="E32" s="244"/>
      <c r="F32" s="244"/>
      <c r="H32" s="14"/>
      <c r="I32" s="250">
        <v>4</v>
      </c>
      <c r="J32" s="17">
        <f>IF(M32="","",(SUM(M32-K32)))</f>
      </c>
      <c r="K32" s="244"/>
      <c r="L32" s="244"/>
      <c r="M32" s="244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61"/>
      <c r="D34" s="161"/>
      <c r="E34" s="161"/>
      <c r="F34" s="162"/>
      <c r="H34" s="14"/>
      <c r="I34" s="14"/>
      <c r="J34" s="161"/>
      <c r="K34" s="161"/>
      <c r="L34" s="161"/>
      <c r="M34" s="162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77" t="s">
        <v>150</v>
      </c>
      <c r="C36" s="77" t="s">
        <v>52</v>
      </c>
      <c r="D36" s="77" t="s">
        <v>30</v>
      </c>
      <c r="E36" s="77" t="s">
        <v>51</v>
      </c>
      <c r="F36" s="77" t="s">
        <v>66</v>
      </c>
      <c r="H36" s="14" t="s">
        <v>1</v>
      </c>
      <c r="I36" s="77" t="s">
        <v>150</v>
      </c>
      <c r="J36" s="77" t="s">
        <v>52</v>
      </c>
      <c r="K36" s="77" t="s">
        <v>30</v>
      </c>
      <c r="L36" s="77" t="s">
        <v>51</v>
      </c>
      <c r="M36" s="77" t="s">
        <v>66</v>
      </c>
      <c r="N36" s="14"/>
      <c r="O36" s="14"/>
    </row>
    <row r="37" spans="1:15" ht="17.25" customHeight="1">
      <c r="A37" s="50">
        <f>DKB!B39</f>
        <v>0</v>
      </c>
      <c r="B37" s="250">
        <v>1</v>
      </c>
      <c r="C37" s="17">
        <f>IF(F37="","",(SUM(F37-D37)))</f>
      </c>
      <c r="D37" s="244"/>
      <c r="E37" s="244"/>
      <c r="F37" s="245"/>
      <c r="H37" s="50">
        <f>DKB!P39</f>
        <v>0</v>
      </c>
      <c r="I37" s="250">
        <v>1</v>
      </c>
      <c r="J37" s="17">
        <f>IF(M37="","",(SUM(M37-K37)))</f>
      </c>
      <c r="K37" s="244"/>
      <c r="L37" s="244"/>
      <c r="M37" s="245"/>
      <c r="N37" s="14"/>
      <c r="O37" s="14"/>
    </row>
    <row r="38" spans="1:15" ht="17.25" customHeight="1">
      <c r="A38" s="14"/>
      <c r="B38" s="250">
        <v>2</v>
      </c>
      <c r="C38" s="17">
        <f>IF(F38="","",(SUM(F38-D38)))</f>
      </c>
      <c r="D38" s="244"/>
      <c r="E38" s="244"/>
      <c r="F38" s="244"/>
      <c r="H38" s="14"/>
      <c r="I38" s="250">
        <v>2</v>
      </c>
      <c r="J38" s="17">
        <f>IF(M38="","",(SUM(M38-K38)))</f>
      </c>
      <c r="K38" s="244"/>
      <c r="L38" s="244"/>
      <c r="M38" s="244"/>
      <c r="N38" s="14"/>
      <c r="O38" s="14"/>
    </row>
    <row r="39" spans="1:15" ht="17.25" customHeight="1">
      <c r="A39" s="50">
        <f>DKB!B42</f>
        <v>0</v>
      </c>
      <c r="B39" s="250">
        <v>3</v>
      </c>
      <c r="C39" s="17">
        <f>IF(F39="","",(SUM(F39-D39)))</f>
      </c>
      <c r="D39" s="244"/>
      <c r="E39" s="244"/>
      <c r="F39" s="244"/>
      <c r="H39" s="50">
        <f>DKB!P42</f>
        <v>0</v>
      </c>
      <c r="I39" s="250">
        <v>3</v>
      </c>
      <c r="J39" s="17">
        <f>IF(M39="","",(SUM(M39-K39)))</f>
      </c>
      <c r="K39" s="244"/>
      <c r="L39" s="244"/>
      <c r="M39" s="244"/>
      <c r="N39" s="14"/>
      <c r="O39" s="14"/>
    </row>
    <row r="40" spans="1:15" ht="17.25" customHeight="1">
      <c r="A40" s="14"/>
      <c r="B40" s="250">
        <v>4</v>
      </c>
      <c r="C40" s="17">
        <f>IF(F40="","",(SUM(F40-D40)))</f>
      </c>
      <c r="D40" s="244"/>
      <c r="E40" s="244"/>
      <c r="F40" s="244"/>
      <c r="H40" s="14"/>
      <c r="I40" s="250">
        <v>4</v>
      </c>
      <c r="J40" s="17">
        <f>IF(M40="","",(SUM(M40-K40)))</f>
      </c>
      <c r="K40" s="244"/>
      <c r="L40" s="244"/>
      <c r="M40" s="244"/>
      <c r="N40" s="14"/>
      <c r="O40" s="14"/>
    </row>
    <row r="41" spans="1:15" ht="17.25" customHeight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>
      <c r="A42" s="14"/>
      <c r="B42" s="14"/>
      <c r="C42" s="161"/>
      <c r="D42" s="161"/>
      <c r="E42" s="161"/>
      <c r="F42" s="162"/>
      <c r="H42" s="14"/>
      <c r="I42" s="14"/>
      <c r="J42" s="161"/>
      <c r="K42" s="161"/>
      <c r="L42" s="161"/>
      <c r="M42" s="162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77" t="s">
        <v>150</v>
      </c>
      <c r="C44" s="77" t="s">
        <v>52</v>
      </c>
      <c r="D44" s="77" t="s">
        <v>30</v>
      </c>
      <c r="E44" s="77" t="s">
        <v>51</v>
      </c>
      <c r="F44" s="77" t="s">
        <v>66</v>
      </c>
      <c r="H44" s="14" t="s">
        <v>1</v>
      </c>
      <c r="I44" s="77" t="s">
        <v>150</v>
      </c>
      <c r="J44" s="77" t="s">
        <v>52</v>
      </c>
      <c r="K44" s="77" t="s">
        <v>30</v>
      </c>
      <c r="L44" s="238"/>
      <c r="M44" s="77" t="s">
        <v>66</v>
      </c>
      <c r="N44" s="14"/>
      <c r="O44" s="14"/>
    </row>
    <row r="45" spans="1:15" ht="17.25" customHeight="1">
      <c r="A45" s="50">
        <f>DKB!B46</f>
        <v>0</v>
      </c>
      <c r="B45" s="250">
        <v>1</v>
      </c>
      <c r="C45" s="17">
        <f>IF(F45="","",(SUM(F45-D45)))</f>
      </c>
      <c r="D45" s="244"/>
      <c r="E45" s="244"/>
      <c r="F45" s="245"/>
      <c r="H45" s="50">
        <f>DKB!P46</f>
        <v>0</v>
      </c>
      <c r="I45" s="250">
        <v>1</v>
      </c>
      <c r="J45" s="17">
        <f>IF(M45="","",(SUM(M45-K45)))</f>
      </c>
      <c r="K45" s="244"/>
      <c r="L45" s="244"/>
      <c r="M45" s="245"/>
      <c r="N45" s="14"/>
      <c r="O45" s="14"/>
    </row>
    <row r="46" spans="1:15" ht="17.25" customHeight="1">
      <c r="A46" s="14"/>
      <c r="B46" s="250">
        <v>2</v>
      </c>
      <c r="C46" s="17">
        <f>IF(F46="","",(SUM(F46-D46)))</f>
      </c>
      <c r="D46" s="244"/>
      <c r="E46" s="244"/>
      <c r="F46" s="244"/>
      <c r="H46" s="14"/>
      <c r="I46" s="250">
        <v>2</v>
      </c>
      <c r="J46" s="17">
        <f>IF(M46="","",(SUM(M46-K46)))</f>
      </c>
      <c r="K46" s="244"/>
      <c r="L46" s="244"/>
      <c r="M46" s="244"/>
      <c r="N46" s="14"/>
      <c r="O46" s="14"/>
    </row>
    <row r="47" spans="1:15" ht="17.25" customHeight="1">
      <c r="A47" s="50">
        <f>DKB!B49</f>
        <v>0</v>
      </c>
      <c r="B47" s="250">
        <v>3</v>
      </c>
      <c r="C47" s="17">
        <f>IF(F47="","",(SUM(F47-D47)))</f>
      </c>
      <c r="D47" s="244"/>
      <c r="E47" s="244"/>
      <c r="F47" s="244"/>
      <c r="H47" s="50">
        <f>DKB!P49</f>
        <v>0</v>
      </c>
      <c r="I47" s="250">
        <v>3</v>
      </c>
      <c r="J47" s="17">
        <f>IF(M47="","",(SUM(M47-K47)))</f>
      </c>
      <c r="K47" s="244"/>
      <c r="L47" s="244"/>
      <c r="M47" s="244"/>
      <c r="N47" s="14"/>
      <c r="O47" s="14"/>
    </row>
    <row r="48" spans="1:15" ht="17.25" customHeight="1">
      <c r="A48" s="14"/>
      <c r="B48" s="250">
        <v>4</v>
      </c>
      <c r="C48" s="17">
        <f>IF(F48="","",(SUM(F48-D48)))</f>
      </c>
      <c r="D48" s="244"/>
      <c r="E48" s="244"/>
      <c r="F48" s="244"/>
      <c r="H48" s="14"/>
      <c r="I48" s="250">
        <v>4</v>
      </c>
      <c r="J48" s="17">
        <f>IF(M48="","",(SUM(M48-K48)))</f>
      </c>
      <c r="K48" s="244"/>
      <c r="L48" s="244"/>
      <c r="M48" s="244"/>
      <c r="N48" s="14"/>
      <c r="O48" s="14"/>
    </row>
    <row r="49" spans="1:15" ht="17.25" customHeight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>
      <c r="A50" s="14"/>
      <c r="B50" s="14"/>
      <c r="C50" s="161"/>
      <c r="D50" s="161"/>
      <c r="E50" s="161"/>
      <c r="F50" s="162"/>
      <c r="H50" s="14"/>
      <c r="I50" s="14"/>
      <c r="J50" s="161"/>
      <c r="K50" s="161"/>
      <c r="L50" s="161"/>
      <c r="M50" s="162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B1">
      <selection activeCell="C9" sqref="C9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84</v>
      </c>
      <c r="C3" s="338" t="s">
        <v>85</v>
      </c>
      <c r="D3" s="339"/>
    </row>
    <row r="4" spans="2:4" ht="12.75">
      <c r="B4" t="s">
        <v>86</v>
      </c>
      <c r="C4" s="340" t="s">
        <v>139</v>
      </c>
      <c r="D4" s="341"/>
    </row>
    <row r="5" spans="2:4" ht="12.75">
      <c r="B5" t="s">
        <v>87</v>
      </c>
      <c r="C5" s="340" t="s">
        <v>139</v>
      </c>
      <c r="D5" s="341"/>
    </row>
    <row r="6" spans="2:4" ht="12.75">
      <c r="B6" t="s">
        <v>88</v>
      </c>
      <c r="C6" s="340" t="s">
        <v>146</v>
      </c>
      <c r="D6" s="341"/>
    </row>
    <row r="8" spans="2:4" ht="12.75">
      <c r="B8" s="212" t="s">
        <v>154</v>
      </c>
      <c r="C8" s="343"/>
      <c r="D8" s="344"/>
    </row>
    <row r="9" spans="2:4" ht="12.75">
      <c r="B9" t="s">
        <v>46</v>
      </c>
      <c r="C9" s="170"/>
      <c r="D9" s="171"/>
    </row>
    <row r="10" spans="2:4" ht="12.75">
      <c r="B10" s="172"/>
      <c r="C10" s="173" t="s">
        <v>56</v>
      </c>
      <c r="D10" s="173" t="s">
        <v>57</v>
      </c>
    </row>
    <row r="11" spans="2:4" ht="12.75">
      <c r="B11" s="174" t="s">
        <v>89</v>
      </c>
      <c r="C11" s="175" t="s">
        <v>90</v>
      </c>
      <c r="D11" s="175"/>
    </row>
    <row r="12" spans="2:5" ht="12.75">
      <c r="B12" s="174" t="s">
        <v>60</v>
      </c>
      <c r="C12" s="175" t="s">
        <v>90</v>
      </c>
      <c r="D12" s="175" t="s">
        <v>91</v>
      </c>
      <c r="E12" t="s">
        <v>91</v>
      </c>
    </row>
    <row r="13" spans="2:4" ht="12.75">
      <c r="B13" s="174" t="s">
        <v>63</v>
      </c>
      <c r="C13" s="175" t="s">
        <v>91</v>
      </c>
      <c r="D13" s="175" t="s">
        <v>90</v>
      </c>
    </row>
    <row r="14" spans="2:6" ht="12.75">
      <c r="B14" s="174" t="s">
        <v>59</v>
      </c>
      <c r="C14" s="175" t="s">
        <v>92</v>
      </c>
      <c r="D14" s="175" t="s">
        <v>90</v>
      </c>
      <c r="E14" s="205" t="s">
        <v>136</v>
      </c>
      <c r="F14" s="175"/>
    </row>
    <row r="15" spans="2:6" ht="12.75">
      <c r="B15" s="174" t="s">
        <v>62</v>
      </c>
      <c r="C15" s="175" t="s">
        <v>91</v>
      </c>
      <c r="D15" s="175" t="s">
        <v>90</v>
      </c>
      <c r="E15" s="205" t="s">
        <v>137</v>
      </c>
      <c r="F15" s="175" t="s">
        <v>7</v>
      </c>
    </row>
    <row r="16" spans="2:6" ht="12.75">
      <c r="B16" s="174" t="s">
        <v>65</v>
      </c>
      <c r="C16" s="175"/>
      <c r="D16" s="175" t="s">
        <v>90</v>
      </c>
      <c r="E16" s="205" t="s">
        <v>73</v>
      </c>
      <c r="F16" s="175"/>
    </row>
    <row r="17" spans="2:6" ht="12.75">
      <c r="B17" s="174" t="s">
        <v>68</v>
      </c>
      <c r="C17" s="176" t="s">
        <v>91</v>
      </c>
      <c r="D17" s="175" t="s">
        <v>57</v>
      </c>
      <c r="E17" s="205" t="s">
        <v>48</v>
      </c>
      <c r="F17" s="175"/>
    </row>
    <row r="19" spans="2:3" ht="12.75">
      <c r="B19" s="174" t="s">
        <v>93</v>
      </c>
      <c r="C19" s="175" t="s">
        <v>94</v>
      </c>
    </row>
    <row r="34" ht="12.75">
      <c r="A34" s="177">
        <f>SUM(B35:B36)</f>
        <v>0</v>
      </c>
    </row>
    <row r="35" ht="12.75">
      <c r="B35" s="177">
        <f>DKB!L16+DKB!L23+DKB!L30+DKB!L37+DKB!L44+DKB!L51</f>
        <v>0</v>
      </c>
    </row>
    <row r="36" ht="12.75">
      <c r="B36" s="177">
        <f>DKB!Z16+DKB!Z23+DKB!Z30+DKB!Z37+DKB!Z44+DKB!Z51</f>
        <v>0</v>
      </c>
    </row>
    <row r="40" spans="2:16" ht="23.25"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2:16" ht="23.25"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</row>
  </sheetData>
  <sheetProtection password="CF7A" sheet="1" objects="1" scenarios="1"/>
  <mergeCells count="7">
    <mergeCell ref="C3:D3"/>
    <mergeCell ref="C4:D4"/>
    <mergeCell ref="C5:D5"/>
    <mergeCell ref="C6:D6"/>
    <mergeCell ref="B40:P40"/>
    <mergeCell ref="B41:P41"/>
    <mergeCell ref="C8:D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4"/>
  <sheetViews>
    <sheetView showGridLines="0" zoomScale="70" zoomScaleNormal="70" zoomScalePageLayoutView="0" workbookViewId="0" topLeftCell="A1">
      <selection activeCell="D36" sqref="D36:D39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.75">
      <c r="A1" s="356" t="str">
        <f>DKB!D8</f>
        <v>SV Heim</v>
      </c>
      <c r="B1" s="356"/>
      <c r="C1" s="356"/>
      <c r="D1" s="356"/>
      <c r="E1" s="356"/>
      <c r="F1" s="356"/>
      <c r="H1" s="356" t="str">
        <f>DKB!R8</f>
        <v>SV Auswärts</v>
      </c>
      <c r="I1" s="356"/>
      <c r="J1" s="356"/>
      <c r="K1" s="356"/>
      <c r="L1" s="356"/>
      <c r="M1" s="356"/>
    </row>
    <row r="2" spans="1:13" ht="12.75" customHeight="1">
      <c r="A2" s="356"/>
      <c r="B2" s="356"/>
      <c r="C2" s="356"/>
      <c r="D2" s="356"/>
      <c r="E2" s="356"/>
      <c r="F2" s="356"/>
      <c r="G2" s="210"/>
      <c r="H2" s="356"/>
      <c r="I2" s="356"/>
      <c r="J2" s="356"/>
      <c r="K2" s="356"/>
      <c r="L2" s="356"/>
      <c r="M2" s="356"/>
    </row>
    <row r="3" spans="1:13" ht="24" customHeight="1">
      <c r="A3" s="356"/>
      <c r="B3" s="356"/>
      <c r="C3" s="356"/>
      <c r="D3" s="356"/>
      <c r="E3" s="356"/>
      <c r="F3" s="356"/>
      <c r="G3" s="210"/>
      <c r="H3" s="356"/>
      <c r="I3" s="356"/>
      <c r="J3" s="356"/>
      <c r="K3" s="356"/>
      <c r="L3" s="356"/>
      <c r="M3" s="356"/>
    </row>
    <row r="4" spans="4:10" ht="12" customHeight="1">
      <c r="D4" s="357">
        <f>DKB!L54</f>
        <v>0</v>
      </c>
      <c r="E4" s="358"/>
      <c r="F4" s="359"/>
      <c r="H4" s="357">
        <f>DKB!N54</f>
        <v>0</v>
      </c>
      <c r="I4" s="358"/>
      <c r="J4" s="359"/>
    </row>
    <row r="5" spans="4:10" ht="12" customHeight="1">
      <c r="D5" s="360"/>
      <c r="E5" s="361"/>
      <c r="F5" s="362"/>
      <c r="H5" s="360"/>
      <c r="I5" s="361"/>
      <c r="J5" s="362"/>
    </row>
    <row r="6" spans="4:10" ht="12" customHeight="1">
      <c r="D6" s="360"/>
      <c r="E6" s="361"/>
      <c r="F6" s="362"/>
      <c r="G6" s="366" t="s">
        <v>54</v>
      </c>
      <c r="H6" s="360"/>
      <c r="I6" s="361"/>
      <c r="J6" s="362"/>
    </row>
    <row r="7" spans="4:10" ht="12" customHeight="1">
      <c r="D7" s="360"/>
      <c r="E7" s="361"/>
      <c r="F7" s="362"/>
      <c r="G7" s="366"/>
      <c r="H7" s="360"/>
      <c r="I7" s="361"/>
      <c r="J7" s="362"/>
    </row>
    <row r="8" spans="4:10" ht="12" customHeight="1">
      <c r="D8" s="360"/>
      <c r="E8" s="361"/>
      <c r="F8" s="362"/>
      <c r="H8" s="360"/>
      <c r="I8" s="361"/>
      <c r="J8" s="362"/>
    </row>
    <row r="9" spans="4:10" ht="12" customHeight="1">
      <c r="D9" s="363"/>
      <c r="E9" s="364"/>
      <c r="F9" s="365"/>
      <c r="H9" s="363"/>
      <c r="I9" s="364"/>
      <c r="J9" s="365"/>
    </row>
    <row r="10" spans="1:13" ht="10.5" customHeight="1">
      <c r="A10" s="367">
        <f>SUM(D16,D21,D26,D31,D36,D41)</f>
        <v>0</v>
      </c>
      <c r="B10" s="367"/>
      <c r="C10" s="367"/>
      <c r="D10" s="368"/>
      <c r="E10" s="220"/>
      <c r="F10" s="369">
        <f>SUM(A10,-K10)</f>
        <v>0</v>
      </c>
      <c r="G10" s="370"/>
      <c r="H10" s="371"/>
      <c r="I10" s="221"/>
      <c r="J10" s="376"/>
      <c r="K10" s="367">
        <f>SUM(J16,J21,J26,J31,J36,J41)</f>
        <v>0</v>
      </c>
      <c r="L10" s="367"/>
      <c r="M10" s="367"/>
    </row>
    <row r="11" spans="1:13" ht="10.5" customHeight="1">
      <c r="A11" s="367"/>
      <c r="B11" s="367"/>
      <c r="C11" s="367"/>
      <c r="D11" s="368"/>
      <c r="E11" s="220"/>
      <c r="F11" s="369"/>
      <c r="G11" s="372"/>
      <c r="H11" s="371"/>
      <c r="I11" s="221"/>
      <c r="J11" s="376"/>
      <c r="K11" s="367"/>
      <c r="L11" s="367"/>
      <c r="M11" s="367"/>
    </row>
    <row r="12" spans="1:13" ht="10.5" customHeight="1">
      <c r="A12" s="367"/>
      <c r="B12" s="367"/>
      <c r="C12" s="367"/>
      <c r="D12" s="368"/>
      <c r="E12" s="220"/>
      <c r="F12" s="369"/>
      <c r="G12" s="372"/>
      <c r="H12" s="371"/>
      <c r="I12" s="221"/>
      <c r="J12" s="376"/>
      <c r="K12" s="367"/>
      <c r="L12" s="367"/>
      <c r="M12" s="367"/>
    </row>
    <row r="13" spans="1:13" ht="10.5" customHeight="1">
      <c r="A13" s="367"/>
      <c r="B13" s="367"/>
      <c r="C13" s="367"/>
      <c r="D13" s="368"/>
      <c r="E13" s="220"/>
      <c r="F13" s="373"/>
      <c r="G13" s="374"/>
      <c r="H13" s="375"/>
      <c r="I13" s="221"/>
      <c r="J13" s="376"/>
      <c r="K13" s="367"/>
      <c r="L13" s="367"/>
      <c r="M13" s="367"/>
    </row>
    <row r="14" spans="4:10" ht="27">
      <c r="D14" s="222"/>
      <c r="E14" s="222"/>
      <c r="F14" s="222"/>
      <c r="G14" s="222"/>
      <c r="H14" s="222"/>
      <c r="I14" s="222"/>
      <c r="J14" s="222"/>
    </row>
    <row r="15" spans="4:10" ht="27">
      <c r="D15" s="223" t="s">
        <v>160</v>
      </c>
      <c r="E15" s="223" t="s">
        <v>159</v>
      </c>
      <c r="F15" s="223" t="s">
        <v>148</v>
      </c>
      <c r="G15" s="223"/>
      <c r="H15" s="223" t="s">
        <v>148</v>
      </c>
      <c r="I15" s="223" t="s">
        <v>159</v>
      </c>
      <c r="J15" s="223" t="s">
        <v>160</v>
      </c>
    </row>
    <row r="16" spans="1:13" s="215" customFormat="1" ht="19.5" customHeight="1">
      <c r="A16" s="345" t="str">
        <f>DKB!B11</f>
        <v>Katrin Musterfrau</v>
      </c>
      <c r="B16" s="345"/>
      <c r="C16" s="345"/>
      <c r="D16" s="346">
        <f>Einzelergebnisse!F9</f>
        <v>0</v>
      </c>
      <c r="E16" s="353">
        <f>DKB!K11</f>
        <v>0</v>
      </c>
      <c r="F16" s="349">
        <f>DKB!J16</f>
        <v>0</v>
      </c>
      <c r="G16" s="239"/>
      <c r="H16" s="349">
        <f>DKB!X16</f>
        <v>0</v>
      </c>
      <c r="I16" s="353">
        <f>DKB!Y11</f>
        <v>0</v>
      </c>
      <c r="J16" s="346">
        <f>Einzelergebnisse!M9</f>
        <v>0</v>
      </c>
      <c r="K16" s="345" t="str">
        <f>DKB!P11</f>
        <v>Max Mustermann</v>
      </c>
      <c r="L16" s="345"/>
      <c r="M16" s="345"/>
    </row>
    <row r="17" spans="1:13" s="215" customFormat="1" ht="19.5" customHeight="1">
      <c r="A17" s="345"/>
      <c r="B17" s="345"/>
      <c r="C17" s="345"/>
      <c r="D17" s="347"/>
      <c r="E17" s="354"/>
      <c r="F17" s="350"/>
      <c r="G17" s="352" t="s">
        <v>54</v>
      </c>
      <c r="H17" s="350"/>
      <c r="I17" s="354"/>
      <c r="J17" s="347"/>
      <c r="K17" s="345"/>
      <c r="L17" s="345"/>
      <c r="M17" s="345"/>
    </row>
    <row r="18" spans="1:13" s="215" customFormat="1" ht="19.5" customHeight="1">
      <c r="A18" s="345"/>
      <c r="B18" s="345"/>
      <c r="C18" s="345"/>
      <c r="D18" s="347"/>
      <c r="E18" s="354"/>
      <c r="F18" s="350"/>
      <c r="G18" s="352"/>
      <c r="H18" s="350"/>
      <c r="I18" s="354"/>
      <c r="J18" s="347"/>
      <c r="K18" s="345"/>
      <c r="L18" s="345"/>
      <c r="M18" s="345"/>
    </row>
    <row r="19" spans="1:13" s="215" customFormat="1" ht="19.5" customHeight="1">
      <c r="A19" s="345"/>
      <c r="B19" s="345"/>
      <c r="C19" s="345"/>
      <c r="D19" s="348"/>
      <c r="E19" s="355"/>
      <c r="F19" s="351"/>
      <c r="G19" s="240"/>
      <c r="H19" s="351"/>
      <c r="I19" s="355"/>
      <c r="J19" s="348"/>
      <c r="K19" s="345"/>
      <c r="L19" s="345"/>
      <c r="M19" s="345"/>
    </row>
    <row r="20" spans="1:13" s="218" customFormat="1" ht="19.5" customHeight="1">
      <c r="A20" s="216"/>
      <c r="B20" s="216"/>
      <c r="C20" s="216"/>
      <c r="D20" s="217"/>
      <c r="E20" s="241"/>
      <c r="F20" s="242"/>
      <c r="G20" s="243"/>
      <c r="H20" s="242"/>
      <c r="I20" s="241"/>
      <c r="J20" s="217"/>
      <c r="K20" s="216"/>
      <c r="L20" s="216"/>
      <c r="M20" s="216"/>
    </row>
    <row r="21" spans="1:13" s="215" customFormat="1" ht="19.5" customHeight="1">
      <c r="A21" s="345">
        <f>DKB!B18</f>
        <v>0</v>
      </c>
      <c r="B21" s="345"/>
      <c r="C21" s="345"/>
      <c r="D21" s="346">
        <f>Einzelergebnisse!F17</f>
        <v>0</v>
      </c>
      <c r="E21" s="353">
        <f>DKB!K18</f>
      </c>
      <c r="F21" s="349">
        <f>DKB!J23</f>
      </c>
      <c r="G21" s="240"/>
      <c r="H21" s="349">
        <f>DKB!X23</f>
      </c>
      <c r="I21" s="353">
        <f>DKB!Y18</f>
      </c>
      <c r="J21" s="346">
        <f>Einzelergebnisse!M17</f>
        <v>0</v>
      </c>
      <c r="K21" s="345">
        <f>DKB!P18</f>
        <v>0</v>
      </c>
      <c r="L21" s="345"/>
      <c r="M21" s="345"/>
    </row>
    <row r="22" spans="1:13" s="215" customFormat="1" ht="19.5" customHeight="1">
      <c r="A22" s="345"/>
      <c r="B22" s="345"/>
      <c r="C22" s="345"/>
      <c r="D22" s="347"/>
      <c r="E22" s="354"/>
      <c r="F22" s="350"/>
      <c r="G22" s="352" t="s">
        <v>54</v>
      </c>
      <c r="H22" s="350"/>
      <c r="I22" s="354"/>
      <c r="J22" s="347"/>
      <c r="K22" s="345"/>
      <c r="L22" s="345"/>
      <c r="M22" s="345"/>
    </row>
    <row r="23" spans="1:13" s="215" customFormat="1" ht="19.5" customHeight="1">
      <c r="A23" s="345"/>
      <c r="B23" s="345"/>
      <c r="C23" s="345"/>
      <c r="D23" s="347"/>
      <c r="E23" s="354"/>
      <c r="F23" s="350"/>
      <c r="G23" s="352"/>
      <c r="H23" s="350"/>
      <c r="I23" s="354"/>
      <c r="J23" s="347"/>
      <c r="K23" s="345"/>
      <c r="L23" s="345"/>
      <c r="M23" s="345"/>
    </row>
    <row r="24" spans="1:13" s="215" customFormat="1" ht="19.5" customHeight="1">
      <c r="A24" s="345"/>
      <c r="B24" s="345"/>
      <c r="C24" s="345"/>
      <c r="D24" s="348"/>
      <c r="E24" s="355"/>
      <c r="F24" s="351"/>
      <c r="G24" s="240"/>
      <c r="H24" s="351"/>
      <c r="I24" s="355"/>
      <c r="J24" s="348"/>
      <c r="K24" s="345"/>
      <c r="L24" s="345"/>
      <c r="M24" s="345"/>
    </row>
    <row r="25" spans="1:13" s="218" customFormat="1" ht="19.5" customHeight="1">
      <c r="A25" s="216"/>
      <c r="B25" s="216"/>
      <c r="C25" s="216"/>
      <c r="D25" s="217"/>
      <c r="E25" s="241"/>
      <c r="F25" s="242"/>
      <c r="G25" s="243"/>
      <c r="H25" s="242"/>
      <c r="I25" s="241"/>
      <c r="J25" s="217"/>
      <c r="K25" s="216"/>
      <c r="L25" s="216"/>
      <c r="M25" s="216"/>
    </row>
    <row r="26" spans="1:13" s="215" customFormat="1" ht="19.5" customHeight="1">
      <c r="A26" s="345">
        <f>DKB!B25</f>
        <v>0</v>
      </c>
      <c r="B26" s="345"/>
      <c r="C26" s="345"/>
      <c r="D26" s="346">
        <f>Einzelergebnisse!F25</f>
        <v>0</v>
      </c>
      <c r="E26" s="353">
        <f>DKB!K25</f>
      </c>
      <c r="F26" s="349">
        <f>DKB!J30</f>
      </c>
      <c r="G26" s="240"/>
      <c r="H26" s="349">
        <f>DKB!X30</f>
      </c>
      <c r="I26" s="353">
        <f>DKB!Y25</f>
      </c>
      <c r="J26" s="346">
        <f>Einzelergebnisse!M25</f>
        <v>0</v>
      </c>
      <c r="K26" s="345">
        <f>DKB!P25</f>
        <v>0</v>
      </c>
      <c r="L26" s="345"/>
      <c r="M26" s="345"/>
    </row>
    <row r="27" spans="1:13" s="215" customFormat="1" ht="19.5" customHeight="1">
      <c r="A27" s="345"/>
      <c r="B27" s="345"/>
      <c r="C27" s="345"/>
      <c r="D27" s="347"/>
      <c r="E27" s="354"/>
      <c r="F27" s="350"/>
      <c r="G27" s="352" t="s">
        <v>54</v>
      </c>
      <c r="H27" s="350"/>
      <c r="I27" s="354"/>
      <c r="J27" s="347"/>
      <c r="K27" s="345"/>
      <c r="L27" s="345"/>
      <c r="M27" s="345"/>
    </row>
    <row r="28" spans="1:13" s="215" customFormat="1" ht="19.5" customHeight="1">
      <c r="A28" s="345"/>
      <c r="B28" s="345"/>
      <c r="C28" s="345"/>
      <c r="D28" s="347"/>
      <c r="E28" s="354"/>
      <c r="F28" s="350"/>
      <c r="G28" s="352"/>
      <c r="H28" s="350"/>
      <c r="I28" s="354"/>
      <c r="J28" s="347"/>
      <c r="K28" s="345"/>
      <c r="L28" s="345"/>
      <c r="M28" s="345"/>
    </row>
    <row r="29" spans="1:13" s="215" customFormat="1" ht="19.5" customHeight="1">
      <c r="A29" s="345"/>
      <c r="B29" s="345"/>
      <c r="C29" s="345"/>
      <c r="D29" s="348"/>
      <c r="E29" s="355"/>
      <c r="F29" s="351"/>
      <c r="G29" s="240"/>
      <c r="H29" s="351"/>
      <c r="I29" s="355"/>
      <c r="J29" s="348"/>
      <c r="K29" s="345"/>
      <c r="L29" s="345"/>
      <c r="M29" s="345"/>
    </row>
    <row r="30" spans="1:13" s="218" customFormat="1" ht="19.5" customHeight="1">
      <c r="A30" s="216"/>
      <c r="B30" s="216"/>
      <c r="C30" s="216"/>
      <c r="D30" s="217"/>
      <c r="E30" s="241"/>
      <c r="F30" s="242"/>
      <c r="G30" s="243"/>
      <c r="H30" s="242"/>
      <c r="I30" s="241"/>
      <c r="J30" s="217"/>
      <c r="K30" s="216"/>
      <c r="L30" s="216"/>
      <c r="M30" s="216"/>
    </row>
    <row r="31" spans="1:13" s="215" customFormat="1" ht="19.5" customHeight="1">
      <c r="A31" s="345">
        <f>DKB!B32</f>
        <v>0</v>
      </c>
      <c r="B31" s="345"/>
      <c r="C31" s="345"/>
      <c r="D31" s="346">
        <f>Einzelergebnisse!F33</f>
        <v>0</v>
      </c>
      <c r="E31" s="353">
        <f>DKB!K32</f>
      </c>
      <c r="F31" s="349">
        <f>DKB!J37</f>
      </c>
      <c r="G31" s="240"/>
      <c r="H31" s="349">
        <f>DKB!X37</f>
      </c>
      <c r="I31" s="353">
        <f>DKB!Y32</f>
      </c>
      <c r="J31" s="346">
        <f>Einzelergebnisse!M33</f>
        <v>0</v>
      </c>
      <c r="K31" s="345">
        <f>DKB!P32</f>
        <v>0</v>
      </c>
      <c r="L31" s="345"/>
      <c r="M31" s="345"/>
    </row>
    <row r="32" spans="1:13" s="215" customFormat="1" ht="19.5" customHeight="1">
      <c r="A32" s="345"/>
      <c r="B32" s="345"/>
      <c r="C32" s="345"/>
      <c r="D32" s="347"/>
      <c r="E32" s="354"/>
      <c r="F32" s="350"/>
      <c r="G32" s="352" t="s">
        <v>54</v>
      </c>
      <c r="H32" s="350"/>
      <c r="I32" s="354"/>
      <c r="J32" s="347"/>
      <c r="K32" s="345"/>
      <c r="L32" s="345"/>
      <c r="M32" s="345"/>
    </row>
    <row r="33" spans="1:13" s="215" customFormat="1" ht="19.5" customHeight="1">
      <c r="A33" s="345"/>
      <c r="B33" s="345"/>
      <c r="C33" s="345"/>
      <c r="D33" s="347"/>
      <c r="E33" s="354"/>
      <c r="F33" s="350"/>
      <c r="G33" s="352"/>
      <c r="H33" s="350"/>
      <c r="I33" s="354"/>
      <c r="J33" s="347"/>
      <c r="K33" s="345"/>
      <c r="L33" s="345"/>
      <c r="M33" s="345"/>
    </row>
    <row r="34" spans="1:13" s="215" customFormat="1" ht="19.5" customHeight="1">
      <c r="A34" s="345"/>
      <c r="B34" s="345"/>
      <c r="C34" s="345"/>
      <c r="D34" s="348"/>
      <c r="E34" s="355"/>
      <c r="F34" s="351"/>
      <c r="G34" s="240"/>
      <c r="H34" s="351"/>
      <c r="I34" s="355"/>
      <c r="J34" s="348"/>
      <c r="K34" s="345"/>
      <c r="L34" s="345"/>
      <c r="M34" s="345"/>
    </row>
    <row r="35" spans="1:13" s="218" customFormat="1" ht="19.5" customHeight="1">
      <c r="A35" s="216"/>
      <c r="B35" s="216"/>
      <c r="C35" s="216"/>
      <c r="D35" s="217"/>
      <c r="E35" s="241"/>
      <c r="F35" s="242"/>
      <c r="G35" s="243"/>
      <c r="H35" s="242"/>
      <c r="I35" s="241"/>
      <c r="J35" s="217"/>
      <c r="K35" s="216"/>
      <c r="L35" s="216"/>
      <c r="M35" s="216"/>
    </row>
    <row r="36" spans="1:13" s="215" customFormat="1" ht="19.5" customHeight="1">
      <c r="A36" s="345">
        <f>DKB!B39</f>
        <v>0</v>
      </c>
      <c r="B36" s="345"/>
      <c r="C36" s="345"/>
      <c r="D36" s="346">
        <f>Einzelergebnisse!F41</f>
        <v>0</v>
      </c>
      <c r="E36" s="353">
        <f>DKB!K39</f>
      </c>
      <c r="F36" s="349">
        <f>DKB!J44</f>
      </c>
      <c r="G36" s="240"/>
      <c r="H36" s="349">
        <f>DKB!X44</f>
      </c>
      <c r="I36" s="353">
        <f>DKB!Y39</f>
      </c>
      <c r="J36" s="346">
        <f>Einzelergebnisse!M41</f>
        <v>0</v>
      </c>
      <c r="K36" s="345">
        <f>DKB!P39</f>
        <v>0</v>
      </c>
      <c r="L36" s="345"/>
      <c r="M36" s="345"/>
    </row>
    <row r="37" spans="1:13" s="215" customFormat="1" ht="19.5" customHeight="1">
      <c r="A37" s="345"/>
      <c r="B37" s="345"/>
      <c r="C37" s="345"/>
      <c r="D37" s="347"/>
      <c r="E37" s="354"/>
      <c r="F37" s="350"/>
      <c r="G37" s="352" t="s">
        <v>54</v>
      </c>
      <c r="H37" s="350"/>
      <c r="I37" s="354"/>
      <c r="J37" s="347"/>
      <c r="K37" s="345"/>
      <c r="L37" s="345"/>
      <c r="M37" s="345"/>
    </row>
    <row r="38" spans="1:13" s="215" customFormat="1" ht="19.5" customHeight="1">
      <c r="A38" s="345"/>
      <c r="B38" s="345"/>
      <c r="C38" s="345"/>
      <c r="D38" s="347"/>
      <c r="E38" s="354"/>
      <c r="F38" s="350"/>
      <c r="G38" s="352"/>
      <c r="H38" s="350"/>
      <c r="I38" s="354"/>
      <c r="J38" s="347"/>
      <c r="K38" s="345"/>
      <c r="L38" s="345"/>
      <c r="M38" s="345"/>
    </row>
    <row r="39" spans="1:13" s="215" customFormat="1" ht="19.5" customHeight="1">
      <c r="A39" s="345"/>
      <c r="B39" s="345"/>
      <c r="C39" s="345"/>
      <c r="D39" s="348"/>
      <c r="E39" s="355"/>
      <c r="F39" s="351"/>
      <c r="G39" s="240"/>
      <c r="H39" s="351"/>
      <c r="I39" s="355"/>
      <c r="J39" s="348"/>
      <c r="K39" s="345"/>
      <c r="L39" s="345"/>
      <c r="M39" s="345"/>
    </row>
    <row r="40" spans="1:13" s="218" customFormat="1" ht="19.5" customHeight="1">
      <c r="A40" s="216"/>
      <c r="B40" s="216"/>
      <c r="C40" s="216"/>
      <c r="D40" s="217"/>
      <c r="E40" s="241"/>
      <c r="F40" s="242"/>
      <c r="G40" s="243"/>
      <c r="H40" s="242"/>
      <c r="I40" s="241"/>
      <c r="J40" s="217"/>
      <c r="K40" s="216"/>
      <c r="L40" s="216"/>
      <c r="M40" s="216"/>
    </row>
    <row r="41" spans="1:13" s="215" customFormat="1" ht="19.5" customHeight="1">
      <c r="A41" s="345">
        <f>DKB!B46</f>
        <v>0</v>
      </c>
      <c r="B41" s="345"/>
      <c r="C41" s="345"/>
      <c r="D41" s="346">
        <f>Einzelergebnisse!F49</f>
        <v>0</v>
      </c>
      <c r="E41" s="353">
        <f>DKB!K46</f>
      </c>
      <c r="F41" s="349">
        <f>DKB!J51</f>
      </c>
      <c r="G41" s="240"/>
      <c r="H41" s="349">
        <f>DKB!X51</f>
      </c>
      <c r="I41" s="353">
        <f>DKB!Y46</f>
      </c>
      <c r="J41" s="346">
        <f>Einzelergebnisse!M49</f>
        <v>0</v>
      </c>
      <c r="K41" s="345">
        <f>DKB!P46</f>
        <v>0</v>
      </c>
      <c r="L41" s="345"/>
      <c r="M41" s="345"/>
    </row>
    <row r="42" spans="1:13" s="215" customFormat="1" ht="19.5" customHeight="1">
      <c r="A42" s="345"/>
      <c r="B42" s="345"/>
      <c r="C42" s="345"/>
      <c r="D42" s="347"/>
      <c r="E42" s="354"/>
      <c r="F42" s="350"/>
      <c r="G42" s="352" t="s">
        <v>54</v>
      </c>
      <c r="H42" s="350"/>
      <c r="I42" s="354"/>
      <c r="J42" s="347"/>
      <c r="K42" s="345"/>
      <c r="L42" s="345"/>
      <c r="M42" s="345"/>
    </row>
    <row r="43" spans="1:13" s="215" customFormat="1" ht="19.5" customHeight="1">
      <c r="A43" s="345"/>
      <c r="B43" s="345"/>
      <c r="C43" s="345"/>
      <c r="D43" s="347"/>
      <c r="E43" s="354"/>
      <c r="F43" s="350"/>
      <c r="G43" s="352"/>
      <c r="H43" s="350"/>
      <c r="I43" s="354"/>
      <c r="J43" s="347"/>
      <c r="K43" s="345"/>
      <c r="L43" s="345"/>
      <c r="M43" s="345"/>
    </row>
    <row r="44" spans="1:13" s="215" customFormat="1" ht="19.5" customHeight="1">
      <c r="A44" s="345"/>
      <c r="B44" s="345"/>
      <c r="C44" s="345"/>
      <c r="D44" s="348"/>
      <c r="E44" s="355"/>
      <c r="F44" s="351"/>
      <c r="G44" s="239"/>
      <c r="H44" s="351"/>
      <c r="I44" s="355"/>
      <c r="J44" s="348"/>
      <c r="K44" s="345"/>
      <c r="L44" s="345"/>
      <c r="M44" s="345"/>
    </row>
  </sheetData>
  <sheetProtection password="CF7A" sheet="1"/>
  <mergeCells count="64">
    <mergeCell ref="F10:H13"/>
    <mergeCell ref="J10:J13"/>
    <mergeCell ref="K10:M13"/>
    <mergeCell ref="I16:I19"/>
    <mergeCell ref="D16:D19"/>
    <mergeCell ref="F16:F19"/>
    <mergeCell ref="H16:H19"/>
    <mergeCell ref="E16:E19"/>
    <mergeCell ref="J16:J19"/>
    <mergeCell ref="A1:F3"/>
    <mergeCell ref="H1:M3"/>
    <mergeCell ref="D4:F9"/>
    <mergeCell ref="H4:J9"/>
    <mergeCell ref="G6:G7"/>
    <mergeCell ref="K16:M19"/>
    <mergeCell ref="G17:G18"/>
    <mergeCell ref="A16:C19"/>
    <mergeCell ref="A10:C13"/>
    <mergeCell ref="D10:D13"/>
    <mergeCell ref="A21:C24"/>
    <mergeCell ref="D21:D24"/>
    <mergeCell ref="F21:F24"/>
    <mergeCell ref="H21:H24"/>
    <mergeCell ref="J21:J24"/>
    <mergeCell ref="K21:M24"/>
    <mergeCell ref="G22:G23"/>
    <mergeCell ref="E21:E24"/>
    <mergeCell ref="I21:I24"/>
    <mergeCell ref="A26:C29"/>
    <mergeCell ref="D26:D29"/>
    <mergeCell ref="F26:F29"/>
    <mergeCell ref="H26:H29"/>
    <mergeCell ref="J26:J29"/>
    <mergeCell ref="K26:M29"/>
    <mergeCell ref="G27:G28"/>
    <mergeCell ref="E26:E29"/>
    <mergeCell ref="I26:I29"/>
    <mergeCell ref="A31:C34"/>
    <mergeCell ref="D31:D34"/>
    <mergeCell ref="F31:F34"/>
    <mergeCell ref="H31:H34"/>
    <mergeCell ref="J31:J34"/>
    <mergeCell ref="K31:M34"/>
    <mergeCell ref="G32:G33"/>
    <mergeCell ref="E31:E34"/>
    <mergeCell ref="I31:I34"/>
    <mergeCell ref="A36:C39"/>
    <mergeCell ref="D36:D39"/>
    <mergeCell ref="F36:F39"/>
    <mergeCell ref="H36:H39"/>
    <mergeCell ref="J36:J39"/>
    <mergeCell ref="K36:M39"/>
    <mergeCell ref="G37:G38"/>
    <mergeCell ref="E36:E39"/>
    <mergeCell ref="I36:I39"/>
    <mergeCell ref="A41:C44"/>
    <mergeCell ref="D41:D44"/>
    <mergeCell ref="F41:F44"/>
    <mergeCell ref="H41:H44"/>
    <mergeCell ref="J41:J44"/>
    <mergeCell ref="K41:M44"/>
    <mergeCell ref="G42:G43"/>
    <mergeCell ref="I41:I44"/>
    <mergeCell ref="E41:E44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1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4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377" t="s">
        <v>43</v>
      </c>
      <c r="B1" s="377"/>
      <c r="C1" s="377"/>
      <c r="D1" s="377"/>
      <c r="E1" s="377"/>
      <c r="F1" s="377"/>
      <c r="G1" s="377"/>
      <c r="O1" s="377" t="s">
        <v>44</v>
      </c>
      <c r="P1" s="377"/>
      <c r="Q1" s="377"/>
      <c r="R1" s="377"/>
      <c r="S1" s="377"/>
      <c r="T1" s="377"/>
      <c r="U1" s="377"/>
    </row>
    <row r="2" spans="1:21" ht="24.75" customHeight="1">
      <c r="A2" s="12" t="s">
        <v>83</v>
      </c>
      <c r="B2" s="19"/>
      <c r="C2" s="41" t="s">
        <v>28</v>
      </c>
      <c r="D2" s="19"/>
      <c r="E2" s="82" t="s">
        <v>0</v>
      </c>
      <c r="F2" s="1"/>
      <c r="G2" s="13" t="s">
        <v>147</v>
      </c>
      <c r="O2" s="12" t="s">
        <v>83</v>
      </c>
      <c r="P2" s="19"/>
      <c r="Q2" s="41" t="s">
        <v>28</v>
      </c>
      <c r="R2" s="19"/>
      <c r="S2" s="82" t="s">
        <v>0</v>
      </c>
      <c r="T2" s="1"/>
      <c r="U2" s="13" t="s">
        <v>147</v>
      </c>
    </row>
    <row r="3" spans="1:21" ht="24.75" customHeight="1">
      <c r="A3" s="27" t="s">
        <v>164</v>
      </c>
      <c r="B3" s="29">
        <v>1</v>
      </c>
      <c r="C3" s="42"/>
      <c r="D3" s="29">
        <v>1</v>
      </c>
      <c r="E3" s="86"/>
      <c r="F3" s="30">
        <v>1</v>
      </c>
      <c r="G3" s="28"/>
      <c r="O3" s="27" t="s">
        <v>166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7" t="str">
        <f aca="true" t="shared" si="0" ref="A4:A23">$A$3</f>
        <v>SV Auswärts</v>
      </c>
      <c r="B4" s="70">
        <v>2</v>
      </c>
      <c r="C4" s="66">
        <v>41640</v>
      </c>
      <c r="D4" s="70">
        <v>2</v>
      </c>
      <c r="E4" s="85">
        <v>111111</v>
      </c>
      <c r="F4" s="71">
        <v>2</v>
      </c>
      <c r="G4" s="213" t="s">
        <v>165</v>
      </c>
      <c r="O4" s="55" t="str">
        <f aca="true" t="shared" si="1" ref="O4:O43">$O$3</f>
        <v>SV Heim</v>
      </c>
      <c r="P4" s="57">
        <v>2</v>
      </c>
      <c r="Q4" s="58">
        <v>31934</v>
      </c>
      <c r="R4" s="57">
        <v>2</v>
      </c>
      <c r="S4" s="81">
        <v>1</v>
      </c>
      <c r="T4" s="59">
        <v>2</v>
      </c>
      <c r="U4" s="211" t="s">
        <v>173</v>
      </c>
    </row>
    <row r="5" spans="1:21" ht="14.25">
      <c r="A5" s="67" t="str">
        <f t="shared" si="0"/>
        <v>SV Auswärts</v>
      </c>
      <c r="B5" s="70">
        <v>3</v>
      </c>
      <c r="C5" s="66"/>
      <c r="D5" s="70">
        <v>3</v>
      </c>
      <c r="E5" s="85"/>
      <c r="F5" s="71">
        <v>3</v>
      </c>
      <c r="G5" s="213"/>
      <c r="O5" s="56" t="str">
        <f t="shared" si="1"/>
        <v>SV Heim</v>
      </c>
      <c r="P5" s="61">
        <v>3</v>
      </c>
      <c r="Q5" s="58"/>
      <c r="R5" s="57">
        <v>3</v>
      </c>
      <c r="S5" s="81"/>
      <c r="T5" s="62">
        <v>3</v>
      </c>
      <c r="U5" s="211"/>
    </row>
    <row r="6" spans="1:21" ht="14.25">
      <c r="A6" s="67" t="str">
        <f t="shared" si="0"/>
        <v>SV Auswärts</v>
      </c>
      <c r="B6" s="70">
        <v>4</v>
      </c>
      <c r="C6" s="66"/>
      <c r="D6" s="70">
        <v>4</v>
      </c>
      <c r="E6" s="85"/>
      <c r="F6" s="71">
        <v>4</v>
      </c>
      <c r="G6" s="213"/>
      <c r="O6" s="56" t="str">
        <f t="shared" si="1"/>
        <v>SV Heim</v>
      </c>
      <c r="P6" s="61">
        <v>4</v>
      </c>
      <c r="Q6" s="58"/>
      <c r="R6" s="57">
        <v>4</v>
      </c>
      <c r="S6" s="81"/>
      <c r="T6" s="62">
        <v>4</v>
      </c>
      <c r="U6" s="211"/>
    </row>
    <row r="7" spans="1:21" ht="14.25">
      <c r="A7" s="67" t="str">
        <f t="shared" si="0"/>
        <v>SV Auswärts</v>
      </c>
      <c r="B7" s="70">
        <v>5</v>
      </c>
      <c r="C7" s="66"/>
      <c r="D7" s="70">
        <v>5</v>
      </c>
      <c r="E7" s="85"/>
      <c r="F7" s="71">
        <v>5</v>
      </c>
      <c r="G7" s="213"/>
      <c r="O7" s="56" t="str">
        <f t="shared" si="1"/>
        <v>SV Heim</v>
      </c>
      <c r="P7" s="61">
        <v>5</v>
      </c>
      <c r="Q7" s="58"/>
      <c r="R7" s="57">
        <v>5</v>
      </c>
      <c r="S7" s="81"/>
      <c r="T7" s="62">
        <v>5</v>
      </c>
      <c r="U7" s="211"/>
    </row>
    <row r="8" spans="1:21" ht="14.25">
      <c r="A8" s="67" t="str">
        <f t="shared" si="0"/>
        <v>SV Auswärts</v>
      </c>
      <c r="B8" s="70">
        <v>6</v>
      </c>
      <c r="C8" s="66"/>
      <c r="D8" s="70">
        <v>6</v>
      </c>
      <c r="E8" s="85"/>
      <c r="F8" s="71">
        <v>6</v>
      </c>
      <c r="G8" s="213"/>
      <c r="O8" s="56" t="str">
        <f t="shared" si="1"/>
        <v>SV Heim</v>
      </c>
      <c r="P8" s="61">
        <v>6</v>
      </c>
      <c r="Q8" s="58"/>
      <c r="R8" s="57">
        <v>6</v>
      </c>
      <c r="S8" s="81"/>
      <c r="T8" s="62">
        <v>6</v>
      </c>
      <c r="U8" s="211"/>
    </row>
    <row r="9" spans="1:21" ht="14.25">
      <c r="A9" s="67" t="str">
        <f t="shared" si="0"/>
        <v>SV Auswärts</v>
      </c>
      <c r="B9" s="70">
        <v>7</v>
      </c>
      <c r="C9" s="66"/>
      <c r="D9" s="70">
        <v>7</v>
      </c>
      <c r="E9" s="85"/>
      <c r="F9" s="71">
        <v>7</v>
      </c>
      <c r="G9" s="213"/>
      <c r="O9" s="56" t="str">
        <f t="shared" si="1"/>
        <v>SV Heim</v>
      </c>
      <c r="P9" s="61">
        <v>7</v>
      </c>
      <c r="Q9" s="58"/>
      <c r="R9" s="57">
        <v>7</v>
      </c>
      <c r="S9" s="81"/>
      <c r="T9" s="62">
        <v>7</v>
      </c>
      <c r="U9" s="211"/>
    </row>
    <row r="10" spans="1:21" ht="14.25">
      <c r="A10" s="67" t="str">
        <f t="shared" si="0"/>
        <v>SV Auswärts</v>
      </c>
      <c r="B10" s="70">
        <v>8</v>
      </c>
      <c r="C10" s="66"/>
      <c r="D10" s="70">
        <v>8</v>
      </c>
      <c r="E10" s="85"/>
      <c r="F10" s="71">
        <v>8</v>
      </c>
      <c r="G10" s="213"/>
      <c r="O10" s="56" t="str">
        <f t="shared" si="1"/>
        <v>SV Heim</v>
      </c>
      <c r="P10" s="61">
        <v>8</v>
      </c>
      <c r="Q10" s="58"/>
      <c r="R10" s="57">
        <v>8</v>
      </c>
      <c r="S10" s="81"/>
      <c r="T10" s="62">
        <v>8</v>
      </c>
      <c r="U10" s="211"/>
    </row>
    <row r="11" spans="1:21" ht="14.25">
      <c r="A11" s="67" t="str">
        <f t="shared" si="0"/>
        <v>SV Auswärts</v>
      </c>
      <c r="B11" s="70">
        <v>9</v>
      </c>
      <c r="C11" s="66"/>
      <c r="D11" s="70">
        <v>9</v>
      </c>
      <c r="E11" s="85"/>
      <c r="F11" s="71">
        <v>9</v>
      </c>
      <c r="G11" s="72"/>
      <c r="O11" s="56" t="str">
        <f t="shared" si="1"/>
        <v>SV Heim</v>
      </c>
      <c r="P11" s="61">
        <v>9</v>
      </c>
      <c r="Q11" s="58"/>
      <c r="R11" s="57">
        <v>9</v>
      </c>
      <c r="S11" s="81"/>
      <c r="T11" s="62">
        <v>9</v>
      </c>
      <c r="U11" s="211"/>
    </row>
    <row r="12" spans="1:21" ht="14.25">
      <c r="A12" s="67" t="str">
        <f t="shared" si="0"/>
        <v>SV Auswärts</v>
      </c>
      <c r="B12" s="70">
        <v>10</v>
      </c>
      <c r="C12" s="66"/>
      <c r="D12" s="70">
        <v>10</v>
      </c>
      <c r="E12" s="85"/>
      <c r="F12" s="71">
        <v>10</v>
      </c>
      <c r="G12" s="72"/>
      <c r="O12" s="56" t="str">
        <f t="shared" si="1"/>
        <v>SV Heim</v>
      </c>
      <c r="P12" s="61">
        <v>10</v>
      </c>
      <c r="Q12" s="58"/>
      <c r="R12" s="57">
        <v>10</v>
      </c>
      <c r="S12" s="81"/>
      <c r="T12" s="62">
        <v>10</v>
      </c>
      <c r="U12" s="211"/>
    </row>
    <row r="13" spans="1:21" ht="14.25">
      <c r="A13" s="67" t="str">
        <f t="shared" si="0"/>
        <v>SV Auswärts</v>
      </c>
      <c r="B13" s="70">
        <v>11</v>
      </c>
      <c r="C13" s="66"/>
      <c r="D13" s="70">
        <v>11</v>
      </c>
      <c r="E13" s="85"/>
      <c r="F13" s="71">
        <v>11</v>
      </c>
      <c r="G13" s="72"/>
      <c r="O13" s="56" t="str">
        <f t="shared" si="1"/>
        <v>SV Heim</v>
      </c>
      <c r="P13" s="61">
        <v>11</v>
      </c>
      <c r="Q13" s="58"/>
      <c r="R13" s="57">
        <v>11</v>
      </c>
      <c r="S13" s="81"/>
      <c r="T13" s="62">
        <v>11</v>
      </c>
      <c r="U13" s="60"/>
    </row>
    <row r="14" spans="1:21" ht="14.25">
      <c r="A14" s="67" t="str">
        <f t="shared" si="0"/>
        <v>SV Auswärts</v>
      </c>
      <c r="B14" s="70">
        <v>12</v>
      </c>
      <c r="C14" s="66"/>
      <c r="D14" s="70">
        <v>12</v>
      </c>
      <c r="E14" s="85"/>
      <c r="F14" s="71">
        <v>12</v>
      </c>
      <c r="G14" s="72"/>
      <c r="O14" s="56" t="str">
        <f t="shared" si="1"/>
        <v>SV Heim</v>
      </c>
      <c r="P14" s="61">
        <v>12</v>
      </c>
      <c r="Q14" s="58"/>
      <c r="R14" s="57">
        <v>12</v>
      </c>
      <c r="S14" s="81"/>
      <c r="T14" s="62">
        <v>12</v>
      </c>
      <c r="U14" s="63"/>
    </row>
    <row r="15" spans="1:21" ht="14.25">
      <c r="A15" s="67" t="str">
        <f t="shared" si="0"/>
        <v>SV Auswärts</v>
      </c>
      <c r="B15" s="70">
        <v>13</v>
      </c>
      <c r="C15" s="66"/>
      <c r="D15" s="70">
        <v>13</v>
      </c>
      <c r="E15" s="85"/>
      <c r="F15" s="71">
        <v>13</v>
      </c>
      <c r="G15" s="72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SV Heim</v>
      </c>
      <c r="P15" s="61">
        <v>13</v>
      </c>
      <c r="Q15" s="58"/>
      <c r="R15" s="57">
        <v>13</v>
      </c>
      <c r="S15" s="81"/>
      <c r="T15" s="62">
        <v>13</v>
      </c>
      <c r="U15" s="63"/>
    </row>
    <row r="16" spans="1:21" ht="14.25">
      <c r="A16" s="67" t="str">
        <f t="shared" si="0"/>
        <v>SV Auswärts</v>
      </c>
      <c r="B16" s="70">
        <v>14</v>
      </c>
      <c r="C16" s="66"/>
      <c r="D16" s="70">
        <v>14</v>
      </c>
      <c r="E16" s="85"/>
      <c r="F16" s="71">
        <v>14</v>
      </c>
      <c r="G16" s="72"/>
      <c r="H16" s="22"/>
      <c r="I16" s="6"/>
      <c r="L16" s="21"/>
      <c r="O16" s="56" t="str">
        <f t="shared" si="1"/>
        <v>SV Heim</v>
      </c>
      <c r="P16" s="61">
        <v>14</v>
      </c>
      <c r="Q16" s="58"/>
      <c r="R16" s="57">
        <v>14</v>
      </c>
      <c r="S16" s="81"/>
      <c r="T16" s="62">
        <v>14</v>
      </c>
      <c r="U16" s="63"/>
    </row>
    <row r="17" spans="1:21" ht="14.25">
      <c r="A17" s="67" t="str">
        <f t="shared" si="0"/>
        <v>SV Auswärts</v>
      </c>
      <c r="B17" s="70">
        <v>15</v>
      </c>
      <c r="C17" s="66"/>
      <c r="D17" s="70">
        <v>15</v>
      </c>
      <c r="E17" s="85"/>
      <c r="F17" s="71">
        <v>15</v>
      </c>
      <c r="G17" s="72"/>
      <c r="H17" s="22"/>
      <c r="I17" s="6"/>
      <c r="L17" s="21"/>
      <c r="O17" s="56" t="str">
        <f t="shared" si="1"/>
        <v>SV Heim</v>
      </c>
      <c r="P17" s="61">
        <v>15</v>
      </c>
      <c r="Q17" s="58"/>
      <c r="R17" s="57">
        <v>15</v>
      </c>
      <c r="S17" s="81"/>
      <c r="T17" s="62">
        <v>15</v>
      </c>
      <c r="U17" s="63"/>
    </row>
    <row r="18" spans="1:21" ht="14.25">
      <c r="A18" s="67" t="str">
        <f t="shared" si="0"/>
        <v>SV Auswärts</v>
      </c>
      <c r="B18" s="70">
        <v>16</v>
      </c>
      <c r="C18" s="66"/>
      <c r="D18" s="70">
        <v>16</v>
      </c>
      <c r="E18" s="85"/>
      <c r="F18" s="71">
        <v>16</v>
      </c>
      <c r="G18" s="72"/>
      <c r="H18" s="22"/>
      <c r="I18" s="6"/>
      <c r="L18" s="21"/>
      <c r="O18" s="56" t="str">
        <f t="shared" si="1"/>
        <v>SV Heim</v>
      </c>
      <c r="P18" s="61">
        <v>16</v>
      </c>
      <c r="Q18" s="58"/>
      <c r="R18" s="57">
        <v>16</v>
      </c>
      <c r="S18" s="81"/>
      <c r="T18" s="62">
        <v>16</v>
      </c>
      <c r="U18" s="63"/>
    </row>
    <row r="19" spans="1:21" ht="14.25">
      <c r="A19" s="67" t="str">
        <f t="shared" si="0"/>
        <v>SV Auswärts</v>
      </c>
      <c r="B19" s="70">
        <v>17</v>
      </c>
      <c r="C19" s="66"/>
      <c r="D19" s="70">
        <v>17</v>
      </c>
      <c r="E19" s="85"/>
      <c r="F19" s="71">
        <v>17</v>
      </c>
      <c r="G19" s="72"/>
      <c r="H19" s="22"/>
      <c r="I19" s="6"/>
      <c r="L19" s="21"/>
      <c r="O19" s="56" t="str">
        <f t="shared" si="1"/>
        <v>SV Heim</v>
      </c>
      <c r="P19" s="61">
        <v>17</v>
      </c>
      <c r="Q19" s="58"/>
      <c r="R19" s="57">
        <v>17</v>
      </c>
      <c r="S19" s="81"/>
      <c r="T19" s="62">
        <v>17</v>
      </c>
      <c r="U19" s="63"/>
    </row>
    <row r="20" spans="1:21" ht="14.25">
      <c r="A20" s="67" t="str">
        <f t="shared" si="0"/>
        <v>SV Auswärts</v>
      </c>
      <c r="B20" s="70">
        <v>18</v>
      </c>
      <c r="C20" s="66"/>
      <c r="D20" s="70">
        <v>18</v>
      </c>
      <c r="E20" s="85"/>
      <c r="F20" s="71">
        <v>18</v>
      </c>
      <c r="G20" s="72"/>
      <c r="H20" s="22"/>
      <c r="I20" s="6"/>
      <c r="L20" s="21"/>
      <c r="O20" s="56" t="str">
        <f t="shared" si="1"/>
        <v>SV Heim</v>
      </c>
      <c r="P20" s="61">
        <v>18</v>
      </c>
      <c r="Q20" s="58"/>
      <c r="R20" s="57">
        <v>18</v>
      </c>
      <c r="S20" s="81"/>
      <c r="T20" s="62">
        <v>18</v>
      </c>
      <c r="U20" s="63"/>
    </row>
    <row r="21" spans="1:21" ht="14.25">
      <c r="A21" s="67" t="str">
        <f t="shared" si="0"/>
        <v>SV Auswärts</v>
      </c>
      <c r="B21" s="70">
        <v>19</v>
      </c>
      <c r="C21" s="66"/>
      <c r="D21" s="70">
        <v>19</v>
      </c>
      <c r="E21" s="85"/>
      <c r="F21" s="71">
        <v>19</v>
      </c>
      <c r="G21" s="72"/>
      <c r="H21" s="22"/>
      <c r="I21" s="6"/>
      <c r="L21" s="21"/>
      <c r="O21" s="56" t="str">
        <f t="shared" si="1"/>
        <v>SV Heim</v>
      </c>
      <c r="P21" s="61">
        <v>19</v>
      </c>
      <c r="Q21" s="58"/>
      <c r="R21" s="57">
        <v>19</v>
      </c>
      <c r="S21" s="81"/>
      <c r="T21" s="62">
        <v>19</v>
      </c>
      <c r="U21" s="63"/>
    </row>
    <row r="22" spans="1:21" ht="14.25">
      <c r="A22" s="67" t="str">
        <f t="shared" si="0"/>
        <v>SV Auswärts</v>
      </c>
      <c r="B22" s="70">
        <v>20</v>
      </c>
      <c r="C22" s="66"/>
      <c r="D22" s="70">
        <v>20</v>
      </c>
      <c r="E22" s="85"/>
      <c r="F22" s="71">
        <v>20</v>
      </c>
      <c r="G22" s="72"/>
      <c r="H22" s="22"/>
      <c r="I22" s="6"/>
      <c r="L22" s="21"/>
      <c r="O22" s="56" t="str">
        <f t="shared" si="1"/>
        <v>SV Heim</v>
      </c>
      <c r="P22" s="61">
        <v>20</v>
      </c>
      <c r="Q22" s="58"/>
      <c r="R22" s="57">
        <v>20</v>
      </c>
      <c r="S22" s="81"/>
      <c r="T22" s="62">
        <v>20</v>
      </c>
      <c r="U22" s="63"/>
    </row>
    <row r="23" spans="1:21" ht="15" customHeight="1">
      <c r="A23" s="67" t="str">
        <f t="shared" si="0"/>
        <v>SV Auswärts</v>
      </c>
      <c r="B23" s="70">
        <v>21</v>
      </c>
      <c r="C23" s="66"/>
      <c r="D23" s="70">
        <v>21</v>
      </c>
      <c r="E23" s="85"/>
      <c r="F23" s="71">
        <v>21</v>
      </c>
      <c r="G23" s="72"/>
      <c r="H23" s="22"/>
      <c r="I23" s="6"/>
      <c r="L23" s="21"/>
      <c r="O23" s="56" t="str">
        <f t="shared" si="1"/>
        <v>SV Heim</v>
      </c>
      <c r="P23" s="61">
        <v>21</v>
      </c>
      <c r="Q23" s="58"/>
      <c r="R23" s="57">
        <v>21</v>
      </c>
      <c r="S23" s="81"/>
      <c r="T23" s="62">
        <v>21</v>
      </c>
      <c r="U23" s="63"/>
    </row>
    <row r="24" spans="1:21" ht="24.75" customHeight="1">
      <c r="A24" s="27" t="s">
        <v>91</v>
      </c>
      <c r="B24" s="31">
        <v>1</v>
      </c>
      <c r="C24" s="43"/>
      <c r="D24" s="31">
        <v>1</v>
      </c>
      <c r="E24" s="87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SV Heim</v>
      </c>
      <c r="P24" s="61">
        <v>22</v>
      </c>
      <c r="Q24" s="58"/>
      <c r="R24" s="57">
        <v>22</v>
      </c>
      <c r="S24" s="81"/>
      <c r="T24" s="62">
        <v>22</v>
      </c>
      <c r="U24" s="63"/>
    </row>
    <row r="25" spans="1:21" ht="14.25">
      <c r="A25" s="73" t="str">
        <f aca="true" t="shared" si="2" ref="A25:A44">$A$24</f>
        <v> </v>
      </c>
      <c r="B25" s="74">
        <v>2</v>
      </c>
      <c r="C25" s="66"/>
      <c r="D25" s="74">
        <v>2</v>
      </c>
      <c r="E25" s="85"/>
      <c r="F25" s="71">
        <v>2</v>
      </c>
      <c r="G25" s="75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SV Heim</v>
      </c>
      <c r="P25" s="61">
        <v>23</v>
      </c>
      <c r="Q25" s="58"/>
      <c r="R25" s="57">
        <v>23</v>
      </c>
      <c r="S25" s="81"/>
      <c r="T25" s="62">
        <v>23</v>
      </c>
      <c r="U25" s="63"/>
    </row>
    <row r="26" spans="1:21" ht="14.25">
      <c r="A26" s="73" t="str">
        <f t="shared" si="2"/>
        <v> </v>
      </c>
      <c r="B26" s="74">
        <v>3</v>
      </c>
      <c r="C26" s="66"/>
      <c r="D26" s="74">
        <v>3</v>
      </c>
      <c r="E26" s="85"/>
      <c r="F26" s="71">
        <v>3</v>
      </c>
      <c r="G26" s="75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SV Heim</v>
      </c>
      <c r="P26" s="61">
        <v>24</v>
      </c>
      <c r="Q26" s="58"/>
      <c r="R26" s="57">
        <v>24</v>
      </c>
      <c r="S26" s="81"/>
      <c r="T26" s="62">
        <v>24</v>
      </c>
      <c r="U26" s="63"/>
    </row>
    <row r="27" spans="1:21" ht="14.25">
      <c r="A27" s="73" t="str">
        <f t="shared" si="2"/>
        <v> </v>
      </c>
      <c r="B27" s="74">
        <v>4</v>
      </c>
      <c r="C27" s="66"/>
      <c r="D27" s="74">
        <v>4</v>
      </c>
      <c r="E27" s="85"/>
      <c r="F27" s="71">
        <v>4</v>
      </c>
      <c r="G27" s="75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SV Heim</v>
      </c>
      <c r="P27" s="61">
        <v>25</v>
      </c>
      <c r="Q27" s="58"/>
      <c r="R27" s="57">
        <v>25</v>
      </c>
      <c r="S27" s="81"/>
      <c r="T27" s="62">
        <v>25</v>
      </c>
      <c r="U27" s="63"/>
    </row>
    <row r="28" spans="1:21" ht="14.25">
      <c r="A28" s="73" t="str">
        <f t="shared" si="2"/>
        <v> </v>
      </c>
      <c r="B28" s="74">
        <v>5</v>
      </c>
      <c r="C28" s="66"/>
      <c r="D28" s="74">
        <v>5</v>
      </c>
      <c r="E28" s="85"/>
      <c r="F28" s="71">
        <v>5</v>
      </c>
      <c r="G28" s="75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SV Heim</v>
      </c>
      <c r="P28" s="61">
        <v>26</v>
      </c>
      <c r="Q28" s="58"/>
      <c r="R28" s="57">
        <v>26</v>
      </c>
      <c r="S28" s="81"/>
      <c r="T28" s="62">
        <v>26</v>
      </c>
      <c r="U28" s="63"/>
    </row>
    <row r="29" spans="1:21" ht="14.25">
      <c r="A29" s="73" t="str">
        <f t="shared" si="2"/>
        <v> </v>
      </c>
      <c r="B29" s="74">
        <v>6</v>
      </c>
      <c r="C29" s="66"/>
      <c r="D29" s="74">
        <v>6</v>
      </c>
      <c r="E29" s="85"/>
      <c r="F29" s="71">
        <v>6</v>
      </c>
      <c r="G29" s="75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SV Heim</v>
      </c>
      <c r="P29" s="61">
        <v>27</v>
      </c>
      <c r="Q29" s="58"/>
      <c r="R29" s="57">
        <v>27</v>
      </c>
      <c r="S29" s="81"/>
      <c r="T29" s="62">
        <v>27</v>
      </c>
      <c r="U29" s="63"/>
    </row>
    <row r="30" spans="1:21" ht="14.25">
      <c r="A30" s="73" t="str">
        <f t="shared" si="2"/>
        <v> </v>
      </c>
      <c r="B30" s="74">
        <v>7</v>
      </c>
      <c r="C30" s="66"/>
      <c r="D30" s="74">
        <v>7</v>
      </c>
      <c r="E30" s="85"/>
      <c r="F30" s="71">
        <v>7</v>
      </c>
      <c r="G30" s="75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SV Heim</v>
      </c>
      <c r="P30" s="61">
        <v>28</v>
      </c>
      <c r="Q30" s="58"/>
      <c r="R30" s="57">
        <v>28</v>
      </c>
      <c r="S30" s="81"/>
      <c r="T30" s="62">
        <v>28</v>
      </c>
      <c r="U30" s="63"/>
    </row>
    <row r="31" spans="1:21" ht="14.25">
      <c r="A31" s="73" t="str">
        <f t="shared" si="2"/>
        <v> </v>
      </c>
      <c r="B31" s="74">
        <v>8</v>
      </c>
      <c r="C31" s="66"/>
      <c r="D31" s="74">
        <v>8</v>
      </c>
      <c r="E31" s="85"/>
      <c r="F31" s="71">
        <v>8</v>
      </c>
      <c r="G31" s="75"/>
      <c r="J31" s="21">
        <v>9</v>
      </c>
      <c r="K31" s="20" t="s">
        <v>18</v>
      </c>
      <c r="L31" s="21">
        <v>9</v>
      </c>
      <c r="O31" s="56" t="str">
        <f t="shared" si="1"/>
        <v>SV Heim</v>
      </c>
      <c r="P31" s="61">
        <v>29</v>
      </c>
      <c r="Q31" s="58"/>
      <c r="R31" s="57">
        <v>29</v>
      </c>
      <c r="S31" s="81"/>
      <c r="T31" s="62">
        <v>29</v>
      </c>
      <c r="U31" s="63"/>
    </row>
    <row r="32" spans="1:21" ht="14.25">
      <c r="A32" s="73" t="str">
        <f t="shared" si="2"/>
        <v> </v>
      </c>
      <c r="B32" s="74">
        <v>9</v>
      </c>
      <c r="C32" s="66"/>
      <c r="D32" s="74">
        <v>9</v>
      </c>
      <c r="E32" s="85"/>
      <c r="F32" s="71">
        <v>9</v>
      </c>
      <c r="G32" s="75"/>
      <c r="J32" s="21">
        <v>10</v>
      </c>
      <c r="K32" s="20" t="s">
        <v>19</v>
      </c>
      <c r="O32" s="56" t="str">
        <f t="shared" si="1"/>
        <v>SV Heim</v>
      </c>
      <c r="P32" s="61">
        <v>30</v>
      </c>
      <c r="Q32" s="58"/>
      <c r="R32" s="57">
        <v>30</v>
      </c>
      <c r="S32" s="81"/>
      <c r="T32" s="62">
        <v>30</v>
      </c>
      <c r="U32" s="63"/>
    </row>
    <row r="33" spans="1:21" ht="14.25">
      <c r="A33" s="73" t="str">
        <f t="shared" si="2"/>
        <v> </v>
      </c>
      <c r="B33" s="74">
        <v>10</v>
      </c>
      <c r="C33" s="66"/>
      <c r="D33" s="74">
        <v>10</v>
      </c>
      <c r="E33" s="85"/>
      <c r="F33" s="71">
        <v>10</v>
      </c>
      <c r="G33" s="75"/>
      <c r="J33" s="21">
        <v>11</v>
      </c>
      <c r="K33" s="20" t="s">
        <v>20</v>
      </c>
      <c r="O33" s="56" t="str">
        <f t="shared" si="1"/>
        <v>SV Heim</v>
      </c>
      <c r="P33" s="61">
        <v>31</v>
      </c>
      <c r="Q33" s="58"/>
      <c r="R33" s="57">
        <v>31</v>
      </c>
      <c r="S33" s="81"/>
      <c r="T33" s="62">
        <v>31</v>
      </c>
      <c r="U33" s="63"/>
    </row>
    <row r="34" spans="1:21" ht="14.25">
      <c r="A34" s="73" t="str">
        <f t="shared" si="2"/>
        <v> </v>
      </c>
      <c r="B34" s="74">
        <v>11</v>
      </c>
      <c r="C34" s="66"/>
      <c r="D34" s="74">
        <v>11</v>
      </c>
      <c r="E34" s="85"/>
      <c r="F34" s="71">
        <v>11</v>
      </c>
      <c r="G34" s="75"/>
      <c r="J34" s="21">
        <v>12</v>
      </c>
      <c r="K34" s="20" t="s">
        <v>21</v>
      </c>
      <c r="O34" s="56" t="str">
        <f t="shared" si="1"/>
        <v>SV Heim</v>
      </c>
      <c r="P34" s="61">
        <v>32</v>
      </c>
      <c r="Q34" s="58"/>
      <c r="R34" s="57">
        <v>32</v>
      </c>
      <c r="S34" s="81"/>
      <c r="T34" s="62">
        <v>32</v>
      </c>
      <c r="U34" s="63"/>
    </row>
    <row r="35" spans="1:21" ht="14.25">
      <c r="A35" s="73" t="str">
        <f t="shared" si="2"/>
        <v> </v>
      </c>
      <c r="B35" s="74">
        <v>12</v>
      </c>
      <c r="C35" s="66"/>
      <c r="D35" s="74">
        <v>12</v>
      </c>
      <c r="E35" s="85"/>
      <c r="F35" s="71">
        <v>12</v>
      </c>
      <c r="G35" s="75"/>
      <c r="J35" s="21">
        <v>13</v>
      </c>
      <c r="O35" s="56" t="str">
        <f t="shared" si="1"/>
        <v>SV Heim</v>
      </c>
      <c r="P35" s="61">
        <v>33</v>
      </c>
      <c r="Q35" s="58"/>
      <c r="R35" s="57">
        <v>33</v>
      </c>
      <c r="S35" s="81"/>
      <c r="T35" s="62">
        <v>33</v>
      </c>
      <c r="U35" s="63"/>
    </row>
    <row r="36" spans="1:21" ht="14.25">
      <c r="A36" s="73" t="str">
        <f t="shared" si="2"/>
        <v> </v>
      </c>
      <c r="B36" s="74">
        <v>13</v>
      </c>
      <c r="C36" s="66"/>
      <c r="D36" s="74">
        <v>13</v>
      </c>
      <c r="E36" s="85"/>
      <c r="F36" s="71">
        <v>13</v>
      </c>
      <c r="G36" s="75"/>
      <c r="O36" s="56" t="str">
        <f t="shared" si="1"/>
        <v>SV Heim</v>
      </c>
      <c r="P36" s="61">
        <v>34</v>
      </c>
      <c r="Q36" s="58"/>
      <c r="R36" s="57">
        <v>34</v>
      </c>
      <c r="S36" s="81"/>
      <c r="T36" s="62">
        <v>34</v>
      </c>
      <c r="U36" s="63"/>
    </row>
    <row r="37" spans="1:21" ht="14.25">
      <c r="A37" s="73" t="str">
        <f t="shared" si="2"/>
        <v> </v>
      </c>
      <c r="B37" s="74">
        <v>14</v>
      </c>
      <c r="C37" s="66"/>
      <c r="D37" s="74">
        <v>14</v>
      </c>
      <c r="E37" s="85"/>
      <c r="F37" s="71">
        <v>14</v>
      </c>
      <c r="G37" s="75"/>
      <c r="O37" s="56" t="str">
        <f t="shared" si="1"/>
        <v>SV Heim</v>
      </c>
      <c r="P37" s="61">
        <v>35</v>
      </c>
      <c r="Q37" s="58"/>
      <c r="R37" s="57">
        <v>35</v>
      </c>
      <c r="S37" s="81"/>
      <c r="T37" s="62">
        <v>35</v>
      </c>
      <c r="U37" s="63"/>
    </row>
    <row r="38" spans="1:21" ht="14.25">
      <c r="A38" s="73" t="str">
        <f t="shared" si="2"/>
        <v> </v>
      </c>
      <c r="B38" s="74">
        <v>15</v>
      </c>
      <c r="C38" s="66"/>
      <c r="D38" s="74">
        <v>15</v>
      </c>
      <c r="E38" s="85"/>
      <c r="F38" s="71">
        <v>15</v>
      </c>
      <c r="G38" s="75"/>
      <c r="O38" s="56" t="str">
        <f t="shared" si="1"/>
        <v>SV Heim</v>
      </c>
      <c r="P38" s="61">
        <v>36</v>
      </c>
      <c r="Q38" s="58"/>
      <c r="R38" s="57">
        <v>36</v>
      </c>
      <c r="S38" s="81"/>
      <c r="T38" s="62">
        <v>36</v>
      </c>
      <c r="U38" s="63"/>
    </row>
    <row r="39" spans="1:21" ht="14.25">
      <c r="A39" s="73" t="str">
        <f t="shared" si="2"/>
        <v> </v>
      </c>
      <c r="B39" s="74">
        <v>16</v>
      </c>
      <c r="C39" s="66"/>
      <c r="D39" s="74">
        <v>16</v>
      </c>
      <c r="E39" s="85"/>
      <c r="F39" s="71">
        <v>16</v>
      </c>
      <c r="G39" s="75"/>
      <c r="O39" s="56" t="str">
        <f t="shared" si="1"/>
        <v>SV Heim</v>
      </c>
      <c r="P39" s="61">
        <v>37</v>
      </c>
      <c r="Q39" s="58"/>
      <c r="R39" s="57">
        <v>37</v>
      </c>
      <c r="S39" s="81"/>
      <c r="T39" s="62">
        <v>37</v>
      </c>
      <c r="U39" s="63"/>
    </row>
    <row r="40" spans="1:21" ht="14.25">
      <c r="A40" s="73" t="str">
        <f t="shared" si="2"/>
        <v> </v>
      </c>
      <c r="B40" s="74">
        <v>17</v>
      </c>
      <c r="C40" s="66"/>
      <c r="D40" s="74">
        <v>17</v>
      </c>
      <c r="E40" s="85"/>
      <c r="F40" s="71">
        <v>17</v>
      </c>
      <c r="G40" s="75"/>
      <c r="O40" s="56" t="str">
        <f t="shared" si="1"/>
        <v>SV Heim</v>
      </c>
      <c r="P40" s="61">
        <v>38</v>
      </c>
      <c r="Q40" s="58"/>
      <c r="R40" s="57">
        <v>38</v>
      </c>
      <c r="S40" s="81"/>
      <c r="T40" s="62">
        <v>38</v>
      </c>
      <c r="U40" s="63"/>
    </row>
    <row r="41" spans="1:21" ht="14.25">
      <c r="A41" s="73" t="str">
        <f t="shared" si="2"/>
        <v> </v>
      </c>
      <c r="B41" s="74">
        <v>18</v>
      </c>
      <c r="C41" s="66"/>
      <c r="D41" s="74">
        <v>18</v>
      </c>
      <c r="E41" s="85"/>
      <c r="F41" s="71">
        <v>18</v>
      </c>
      <c r="G41" s="75"/>
      <c r="O41" s="56" t="str">
        <f t="shared" si="1"/>
        <v>SV Heim</v>
      </c>
      <c r="P41" s="61">
        <v>39</v>
      </c>
      <c r="Q41" s="58"/>
      <c r="R41" s="57">
        <v>39</v>
      </c>
      <c r="S41" s="81"/>
      <c r="T41" s="62">
        <v>39</v>
      </c>
      <c r="U41" s="63"/>
    </row>
    <row r="42" spans="1:21" ht="14.25">
      <c r="A42" s="73" t="str">
        <f t="shared" si="2"/>
        <v> </v>
      </c>
      <c r="B42" s="74">
        <v>19</v>
      </c>
      <c r="C42" s="66"/>
      <c r="D42" s="74">
        <v>19</v>
      </c>
      <c r="E42" s="85"/>
      <c r="F42" s="71">
        <v>19</v>
      </c>
      <c r="G42" s="75"/>
      <c r="O42" s="56" t="str">
        <f t="shared" si="1"/>
        <v>SV Heim</v>
      </c>
      <c r="P42" s="61">
        <v>40</v>
      </c>
      <c r="Q42" s="58"/>
      <c r="R42" s="57">
        <v>40</v>
      </c>
      <c r="S42" s="81"/>
      <c r="T42" s="62">
        <v>40</v>
      </c>
      <c r="U42" s="63"/>
    </row>
    <row r="43" spans="1:21" ht="14.25">
      <c r="A43" s="73" t="str">
        <f t="shared" si="2"/>
        <v> </v>
      </c>
      <c r="B43" s="74">
        <v>20</v>
      </c>
      <c r="C43" s="66"/>
      <c r="D43" s="74">
        <v>20</v>
      </c>
      <c r="E43" s="85"/>
      <c r="F43" s="71">
        <v>20</v>
      </c>
      <c r="G43" s="75"/>
      <c r="O43" s="56" t="str">
        <f t="shared" si="1"/>
        <v>SV Heim</v>
      </c>
      <c r="P43" s="64">
        <v>41</v>
      </c>
      <c r="Q43" s="58"/>
      <c r="R43" s="57">
        <v>41</v>
      </c>
      <c r="S43" s="81"/>
      <c r="T43" s="65">
        <v>41</v>
      </c>
      <c r="U43" s="63"/>
    </row>
    <row r="44" spans="1:7" ht="14.25">
      <c r="A44" s="73" t="str">
        <f t="shared" si="2"/>
        <v> </v>
      </c>
      <c r="B44" s="74">
        <v>21</v>
      </c>
      <c r="C44" s="66"/>
      <c r="D44" s="74">
        <v>21</v>
      </c>
      <c r="E44" s="85"/>
      <c r="F44" s="71">
        <v>21</v>
      </c>
      <c r="G44" s="75"/>
    </row>
    <row r="45" spans="1:7" ht="24.75" customHeight="1">
      <c r="A45" s="27"/>
      <c r="B45" s="33">
        <v>1</v>
      </c>
      <c r="C45" s="44"/>
      <c r="D45" s="33">
        <v>1</v>
      </c>
      <c r="E45" s="88"/>
      <c r="F45" s="35">
        <v>1</v>
      </c>
      <c r="G45" s="34"/>
    </row>
    <row r="46" spans="1:7" ht="14.25">
      <c r="A46" s="67">
        <f aca="true" t="shared" si="3" ref="A46:A65">$A$45</f>
        <v>0</v>
      </c>
      <c r="B46" s="68">
        <v>2</v>
      </c>
      <c r="C46" s="66"/>
      <c r="D46" s="68">
        <v>2</v>
      </c>
      <c r="E46" s="89"/>
      <c r="F46" s="39">
        <v>2</v>
      </c>
      <c r="G46" s="69"/>
    </row>
    <row r="47" spans="1:7" ht="14.25">
      <c r="A47" s="67">
        <f t="shared" si="3"/>
        <v>0</v>
      </c>
      <c r="B47" s="68">
        <v>3</v>
      </c>
      <c r="C47" s="66"/>
      <c r="D47" s="68">
        <v>3</v>
      </c>
      <c r="E47" s="89"/>
      <c r="F47" s="39">
        <v>3</v>
      </c>
      <c r="G47" s="69"/>
    </row>
    <row r="48" spans="1:7" ht="14.25">
      <c r="A48" s="67">
        <f t="shared" si="3"/>
        <v>0</v>
      </c>
      <c r="B48" s="68">
        <v>4</v>
      </c>
      <c r="C48" s="66"/>
      <c r="D48" s="68">
        <v>4</v>
      </c>
      <c r="E48" s="89"/>
      <c r="F48" s="39">
        <v>4</v>
      </c>
      <c r="G48" s="69"/>
    </row>
    <row r="49" spans="1:7" ht="14.25">
      <c r="A49" s="67">
        <f t="shared" si="3"/>
        <v>0</v>
      </c>
      <c r="B49" s="70">
        <v>5</v>
      </c>
      <c r="C49" s="66"/>
      <c r="D49" s="70">
        <v>5</v>
      </c>
      <c r="E49" s="85"/>
      <c r="F49" s="71">
        <v>5</v>
      </c>
      <c r="G49" s="69"/>
    </row>
    <row r="50" spans="1:7" ht="14.25">
      <c r="A50" s="67">
        <f t="shared" si="3"/>
        <v>0</v>
      </c>
      <c r="B50" s="70">
        <v>6</v>
      </c>
      <c r="C50" s="66"/>
      <c r="D50" s="70">
        <v>6</v>
      </c>
      <c r="E50" s="85"/>
      <c r="F50" s="71">
        <v>6</v>
      </c>
      <c r="G50" s="69"/>
    </row>
    <row r="51" spans="1:7" ht="14.25">
      <c r="A51" s="67">
        <f t="shared" si="3"/>
        <v>0</v>
      </c>
      <c r="B51" s="70">
        <v>7</v>
      </c>
      <c r="C51" s="66"/>
      <c r="D51" s="70">
        <v>7</v>
      </c>
      <c r="E51" s="85"/>
      <c r="F51" s="71">
        <v>7</v>
      </c>
      <c r="G51" s="69"/>
    </row>
    <row r="52" spans="1:7" ht="14.25">
      <c r="A52" s="67">
        <f t="shared" si="3"/>
        <v>0</v>
      </c>
      <c r="B52" s="70">
        <v>8</v>
      </c>
      <c r="C52" s="66"/>
      <c r="D52" s="70">
        <v>8</v>
      </c>
      <c r="E52" s="85"/>
      <c r="F52" s="71">
        <v>8</v>
      </c>
      <c r="G52" s="69"/>
    </row>
    <row r="53" spans="1:7" ht="14.25">
      <c r="A53" s="67">
        <f t="shared" si="3"/>
        <v>0</v>
      </c>
      <c r="B53" s="70">
        <v>9</v>
      </c>
      <c r="C53" s="66"/>
      <c r="D53" s="70">
        <v>9</v>
      </c>
      <c r="E53" s="85"/>
      <c r="F53" s="71">
        <v>9</v>
      </c>
      <c r="G53" s="69"/>
    </row>
    <row r="54" spans="1:7" ht="14.25">
      <c r="A54" s="67">
        <f t="shared" si="3"/>
        <v>0</v>
      </c>
      <c r="B54" s="70">
        <v>10</v>
      </c>
      <c r="C54" s="66"/>
      <c r="D54" s="70">
        <v>10</v>
      </c>
      <c r="E54" s="85"/>
      <c r="F54" s="71">
        <v>10</v>
      </c>
      <c r="G54" s="69"/>
    </row>
    <row r="55" spans="1:7" ht="14.25">
      <c r="A55" s="67">
        <f t="shared" si="3"/>
        <v>0</v>
      </c>
      <c r="B55" s="70">
        <v>11</v>
      </c>
      <c r="C55" s="66"/>
      <c r="D55" s="70">
        <v>11</v>
      </c>
      <c r="E55" s="85"/>
      <c r="F55" s="71">
        <v>11</v>
      </c>
      <c r="G55" s="69"/>
    </row>
    <row r="56" spans="1:7" ht="14.25">
      <c r="A56" s="67">
        <f t="shared" si="3"/>
        <v>0</v>
      </c>
      <c r="B56" s="70">
        <v>12</v>
      </c>
      <c r="C56" s="66"/>
      <c r="D56" s="70">
        <v>12</v>
      </c>
      <c r="E56" s="85"/>
      <c r="F56" s="71">
        <v>12</v>
      </c>
      <c r="G56" s="69"/>
    </row>
    <row r="57" spans="1:7" ht="14.25">
      <c r="A57" s="67">
        <f t="shared" si="3"/>
        <v>0</v>
      </c>
      <c r="B57" s="70">
        <v>13</v>
      </c>
      <c r="C57" s="66"/>
      <c r="D57" s="70">
        <v>13</v>
      </c>
      <c r="E57" s="85"/>
      <c r="F57" s="71">
        <v>13</v>
      </c>
      <c r="G57" s="69"/>
    </row>
    <row r="58" spans="1:7" ht="14.25">
      <c r="A58" s="67">
        <f t="shared" si="3"/>
        <v>0</v>
      </c>
      <c r="B58" s="70">
        <v>14</v>
      </c>
      <c r="C58" s="66"/>
      <c r="D58" s="70">
        <v>14</v>
      </c>
      <c r="E58" s="85"/>
      <c r="F58" s="71">
        <v>14</v>
      </c>
      <c r="G58" s="69"/>
    </row>
    <row r="59" spans="1:7" ht="14.25">
      <c r="A59" s="67">
        <f t="shared" si="3"/>
        <v>0</v>
      </c>
      <c r="B59" s="70">
        <v>15</v>
      </c>
      <c r="C59" s="66"/>
      <c r="D59" s="70">
        <v>15</v>
      </c>
      <c r="E59" s="85"/>
      <c r="F59" s="71">
        <v>15</v>
      </c>
      <c r="G59" s="69"/>
    </row>
    <row r="60" spans="1:7" ht="14.25">
      <c r="A60" s="67">
        <f t="shared" si="3"/>
        <v>0</v>
      </c>
      <c r="B60" s="70">
        <v>16</v>
      </c>
      <c r="C60" s="66"/>
      <c r="D60" s="70">
        <v>16</v>
      </c>
      <c r="E60" s="85"/>
      <c r="F60" s="71">
        <v>16</v>
      </c>
      <c r="G60" s="69"/>
    </row>
    <row r="61" spans="1:7" ht="14.25">
      <c r="A61" s="67">
        <f t="shared" si="3"/>
        <v>0</v>
      </c>
      <c r="B61" s="70">
        <v>17</v>
      </c>
      <c r="C61" s="66"/>
      <c r="D61" s="70">
        <v>17</v>
      </c>
      <c r="E61" s="85"/>
      <c r="F61" s="71">
        <v>17</v>
      </c>
      <c r="G61" s="69"/>
    </row>
    <row r="62" spans="1:7" ht="14.25">
      <c r="A62" s="67">
        <f t="shared" si="3"/>
        <v>0</v>
      </c>
      <c r="B62" s="70">
        <v>18</v>
      </c>
      <c r="C62" s="66"/>
      <c r="D62" s="70">
        <v>18</v>
      </c>
      <c r="E62" s="85"/>
      <c r="F62" s="71">
        <v>18</v>
      </c>
      <c r="G62" s="69"/>
    </row>
    <row r="63" spans="1:7" ht="14.25">
      <c r="A63" s="67">
        <f t="shared" si="3"/>
        <v>0</v>
      </c>
      <c r="B63" s="70">
        <v>19</v>
      </c>
      <c r="C63" s="66"/>
      <c r="D63" s="70">
        <v>19</v>
      </c>
      <c r="E63" s="85"/>
      <c r="F63" s="71">
        <v>19</v>
      </c>
      <c r="G63" s="69"/>
    </row>
    <row r="64" spans="1:7" ht="14.25">
      <c r="A64" s="67">
        <f t="shared" si="3"/>
        <v>0</v>
      </c>
      <c r="B64" s="70">
        <v>20</v>
      </c>
      <c r="C64" s="66"/>
      <c r="D64" s="70">
        <v>20</v>
      </c>
      <c r="E64" s="85"/>
      <c r="F64" s="71">
        <v>20</v>
      </c>
      <c r="G64" s="69"/>
    </row>
    <row r="65" spans="1:7" ht="14.25">
      <c r="A65" s="67">
        <f t="shared" si="3"/>
        <v>0</v>
      </c>
      <c r="B65" s="70">
        <v>21</v>
      </c>
      <c r="C65" s="66"/>
      <c r="D65" s="70">
        <v>21</v>
      </c>
      <c r="E65" s="85"/>
      <c r="F65" s="71">
        <v>21</v>
      </c>
      <c r="G65" s="69"/>
    </row>
    <row r="66" spans="1:7" ht="24.75" customHeight="1">
      <c r="A66" s="27"/>
      <c r="B66" s="35">
        <v>1</v>
      </c>
      <c r="C66" s="44"/>
      <c r="D66" s="35">
        <v>1</v>
      </c>
      <c r="E66" s="88"/>
      <c r="F66" s="35">
        <v>1</v>
      </c>
      <c r="G66" s="34"/>
    </row>
    <row r="67" spans="1:7" ht="14.25">
      <c r="A67" s="73">
        <f aca="true" t="shared" si="4" ref="A67:A86">$A$66</f>
        <v>0</v>
      </c>
      <c r="B67" s="74">
        <v>2</v>
      </c>
      <c r="C67" s="66"/>
      <c r="D67" s="74">
        <v>2</v>
      </c>
      <c r="E67" s="85"/>
      <c r="F67" s="71">
        <v>2</v>
      </c>
      <c r="G67" s="75"/>
    </row>
    <row r="68" spans="1:7" ht="14.25">
      <c r="A68" s="73">
        <f t="shared" si="4"/>
        <v>0</v>
      </c>
      <c r="B68" s="74">
        <v>3</v>
      </c>
      <c r="C68" s="66"/>
      <c r="D68" s="74">
        <v>3</v>
      </c>
      <c r="E68" s="85"/>
      <c r="F68" s="71">
        <v>3</v>
      </c>
      <c r="G68" s="75"/>
    </row>
    <row r="69" spans="1:7" ht="14.25">
      <c r="A69" s="73">
        <f t="shared" si="4"/>
        <v>0</v>
      </c>
      <c r="B69" s="74">
        <v>4</v>
      </c>
      <c r="C69" s="66"/>
      <c r="D69" s="74">
        <v>4</v>
      </c>
      <c r="E69" s="85"/>
      <c r="F69" s="71">
        <v>4</v>
      </c>
      <c r="G69" s="75"/>
    </row>
    <row r="70" spans="1:7" ht="14.25">
      <c r="A70" s="73">
        <f t="shared" si="4"/>
        <v>0</v>
      </c>
      <c r="B70" s="74">
        <v>5</v>
      </c>
      <c r="C70" s="66"/>
      <c r="D70" s="74">
        <v>5</v>
      </c>
      <c r="E70" s="85"/>
      <c r="F70" s="71">
        <v>5</v>
      </c>
      <c r="G70" s="75"/>
    </row>
    <row r="71" spans="1:7" ht="14.25">
      <c r="A71" s="73">
        <f t="shared" si="4"/>
        <v>0</v>
      </c>
      <c r="B71" s="74">
        <v>6</v>
      </c>
      <c r="C71" s="66"/>
      <c r="D71" s="74">
        <v>6</v>
      </c>
      <c r="E71" s="85"/>
      <c r="F71" s="71">
        <v>6</v>
      </c>
      <c r="G71" s="75"/>
    </row>
    <row r="72" spans="1:7" ht="14.25">
      <c r="A72" s="73">
        <f t="shared" si="4"/>
        <v>0</v>
      </c>
      <c r="B72" s="74">
        <v>7</v>
      </c>
      <c r="C72" s="66"/>
      <c r="D72" s="74">
        <v>7</v>
      </c>
      <c r="E72" s="85"/>
      <c r="F72" s="71">
        <v>7</v>
      </c>
      <c r="G72" s="75"/>
    </row>
    <row r="73" spans="1:7" ht="14.25">
      <c r="A73" s="73">
        <f t="shared" si="4"/>
        <v>0</v>
      </c>
      <c r="B73" s="74">
        <v>8</v>
      </c>
      <c r="C73" s="66"/>
      <c r="D73" s="74">
        <v>8</v>
      </c>
      <c r="E73" s="85"/>
      <c r="F73" s="71">
        <v>8</v>
      </c>
      <c r="G73" s="75"/>
    </row>
    <row r="74" spans="1:7" ht="14.25">
      <c r="A74" s="73">
        <f t="shared" si="4"/>
        <v>0</v>
      </c>
      <c r="B74" s="74">
        <v>9</v>
      </c>
      <c r="C74" s="66" t="s">
        <v>91</v>
      </c>
      <c r="D74" s="74">
        <v>9</v>
      </c>
      <c r="E74" s="85"/>
      <c r="F74" s="71">
        <v>9</v>
      </c>
      <c r="G74" s="214"/>
    </row>
    <row r="75" spans="1:7" ht="14.25">
      <c r="A75" s="73">
        <f t="shared" si="4"/>
        <v>0</v>
      </c>
      <c r="B75" s="74">
        <v>10</v>
      </c>
      <c r="C75" s="66" t="s">
        <v>91</v>
      </c>
      <c r="D75" s="74">
        <v>10</v>
      </c>
      <c r="E75" s="85" t="s">
        <v>91</v>
      </c>
      <c r="F75" s="71">
        <v>10</v>
      </c>
      <c r="G75" s="214"/>
    </row>
    <row r="76" spans="1:7" ht="14.25">
      <c r="A76" s="73">
        <f t="shared" si="4"/>
        <v>0</v>
      </c>
      <c r="B76" s="74">
        <v>11</v>
      </c>
      <c r="C76" s="66"/>
      <c r="D76" s="74">
        <v>11</v>
      </c>
      <c r="E76" s="85"/>
      <c r="F76" s="71">
        <v>11</v>
      </c>
      <c r="G76" s="75"/>
    </row>
    <row r="77" spans="1:7" ht="14.25">
      <c r="A77" s="73">
        <f t="shared" si="4"/>
        <v>0</v>
      </c>
      <c r="B77" s="74">
        <v>12</v>
      </c>
      <c r="C77" s="66"/>
      <c r="D77" s="74">
        <v>12</v>
      </c>
      <c r="E77" s="85"/>
      <c r="F77" s="71">
        <v>12</v>
      </c>
      <c r="G77" s="75"/>
    </row>
    <row r="78" spans="1:7" ht="14.25">
      <c r="A78" s="73">
        <f t="shared" si="4"/>
        <v>0</v>
      </c>
      <c r="B78" s="74">
        <v>13</v>
      </c>
      <c r="C78" s="66"/>
      <c r="D78" s="74">
        <v>13</v>
      </c>
      <c r="E78" s="85"/>
      <c r="F78" s="71">
        <v>13</v>
      </c>
      <c r="G78" s="75"/>
    </row>
    <row r="79" spans="1:7" ht="14.25">
      <c r="A79" s="73">
        <f t="shared" si="4"/>
        <v>0</v>
      </c>
      <c r="B79" s="74">
        <v>14</v>
      </c>
      <c r="C79" s="66"/>
      <c r="D79" s="74">
        <v>14</v>
      </c>
      <c r="E79" s="85"/>
      <c r="F79" s="71">
        <v>14</v>
      </c>
      <c r="G79" s="75"/>
    </row>
    <row r="80" spans="1:7" ht="14.25">
      <c r="A80" s="73">
        <f t="shared" si="4"/>
        <v>0</v>
      </c>
      <c r="B80" s="74">
        <v>15</v>
      </c>
      <c r="C80" s="66"/>
      <c r="D80" s="74">
        <v>15</v>
      </c>
      <c r="E80" s="85"/>
      <c r="F80" s="71">
        <v>15</v>
      </c>
      <c r="G80" s="75"/>
    </row>
    <row r="81" spans="1:7" ht="14.25">
      <c r="A81" s="73">
        <f t="shared" si="4"/>
        <v>0</v>
      </c>
      <c r="B81" s="74">
        <v>16</v>
      </c>
      <c r="C81" s="66"/>
      <c r="D81" s="74">
        <v>16</v>
      </c>
      <c r="E81" s="85"/>
      <c r="F81" s="71">
        <v>16</v>
      </c>
      <c r="G81" s="75"/>
    </row>
    <row r="82" spans="1:7" ht="14.25">
      <c r="A82" s="73">
        <f t="shared" si="4"/>
        <v>0</v>
      </c>
      <c r="B82" s="74">
        <v>17</v>
      </c>
      <c r="C82" s="66"/>
      <c r="D82" s="74">
        <v>17</v>
      </c>
      <c r="E82" s="85"/>
      <c r="F82" s="71">
        <v>17</v>
      </c>
      <c r="G82" s="75"/>
    </row>
    <row r="83" spans="1:7" ht="14.25">
      <c r="A83" s="73">
        <f t="shared" si="4"/>
        <v>0</v>
      </c>
      <c r="B83" s="74">
        <v>18</v>
      </c>
      <c r="C83" s="66"/>
      <c r="D83" s="74">
        <v>18</v>
      </c>
      <c r="E83" s="85"/>
      <c r="F83" s="71">
        <v>18</v>
      </c>
      <c r="G83" s="75"/>
    </row>
    <row r="84" spans="1:7" ht="14.25">
      <c r="A84" s="73">
        <f t="shared" si="4"/>
        <v>0</v>
      </c>
      <c r="B84" s="74">
        <v>19</v>
      </c>
      <c r="C84" s="66"/>
      <c r="D84" s="74">
        <v>19</v>
      </c>
      <c r="E84" s="85"/>
      <c r="F84" s="71">
        <v>19</v>
      </c>
      <c r="G84" s="75"/>
    </row>
    <row r="85" spans="1:7" ht="14.25">
      <c r="A85" s="73">
        <f t="shared" si="4"/>
        <v>0</v>
      </c>
      <c r="B85" s="74">
        <v>20</v>
      </c>
      <c r="C85" s="66"/>
      <c r="D85" s="74">
        <v>20</v>
      </c>
      <c r="E85" s="85"/>
      <c r="F85" s="71">
        <v>20</v>
      </c>
      <c r="G85" s="75"/>
    </row>
    <row r="86" spans="1:7" ht="14.25">
      <c r="A86" s="73">
        <f t="shared" si="4"/>
        <v>0</v>
      </c>
      <c r="B86" s="74">
        <v>21</v>
      </c>
      <c r="C86" s="66"/>
      <c r="D86" s="74">
        <v>21</v>
      </c>
      <c r="E86" s="85"/>
      <c r="F86" s="71">
        <v>21</v>
      </c>
      <c r="G86" s="75"/>
    </row>
    <row r="87" spans="1:7" ht="24.75" customHeight="1">
      <c r="A87" s="27"/>
      <c r="B87" s="33">
        <v>1</v>
      </c>
      <c r="C87" s="44"/>
      <c r="D87" s="33">
        <v>1</v>
      </c>
      <c r="E87" s="88"/>
      <c r="F87" s="35">
        <v>1</v>
      </c>
      <c r="G87" s="34"/>
    </row>
    <row r="88" spans="1:13" ht="14.25">
      <c r="A88" s="67">
        <f aca="true" t="shared" si="5" ref="A88:A107">$A$87</f>
        <v>0</v>
      </c>
      <c r="B88" s="70">
        <v>2</v>
      </c>
      <c r="C88" s="66"/>
      <c r="D88" s="74">
        <v>2</v>
      </c>
      <c r="E88" s="85"/>
      <c r="F88" s="71">
        <v>2</v>
      </c>
      <c r="G88" s="72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>
      <c r="A89" s="67">
        <f t="shared" si="5"/>
        <v>0</v>
      </c>
      <c r="B89" s="70">
        <v>3</v>
      </c>
      <c r="C89" s="66"/>
      <c r="D89" s="74">
        <v>3</v>
      </c>
      <c r="E89" s="85"/>
      <c r="F89" s="71">
        <v>3</v>
      </c>
      <c r="G89" s="72"/>
    </row>
    <row r="90" spans="1:7" ht="14.25">
      <c r="A90" s="67">
        <f t="shared" si="5"/>
        <v>0</v>
      </c>
      <c r="B90" s="70">
        <v>4</v>
      </c>
      <c r="C90" s="66"/>
      <c r="D90" s="74">
        <v>4</v>
      </c>
      <c r="E90" s="85"/>
      <c r="F90" s="71">
        <v>4</v>
      </c>
      <c r="G90" s="213"/>
    </row>
    <row r="91" spans="1:7" ht="14.25">
      <c r="A91" s="67">
        <f t="shared" si="5"/>
        <v>0</v>
      </c>
      <c r="B91" s="70">
        <v>5</v>
      </c>
      <c r="C91" s="66"/>
      <c r="D91" s="74">
        <v>5</v>
      </c>
      <c r="E91" s="85"/>
      <c r="F91" s="71">
        <v>5</v>
      </c>
      <c r="G91" s="72"/>
    </row>
    <row r="92" spans="1:7" ht="14.25">
      <c r="A92" s="67">
        <f t="shared" si="5"/>
        <v>0</v>
      </c>
      <c r="B92" s="70">
        <v>6</v>
      </c>
      <c r="C92" s="66"/>
      <c r="D92" s="74">
        <v>6</v>
      </c>
      <c r="E92" s="85"/>
      <c r="F92" s="71">
        <v>6</v>
      </c>
      <c r="G92" s="72"/>
    </row>
    <row r="93" spans="1:7" ht="14.25">
      <c r="A93" s="67">
        <f t="shared" si="5"/>
        <v>0</v>
      </c>
      <c r="B93" s="70">
        <v>7</v>
      </c>
      <c r="C93" s="66"/>
      <c r="D93" s="74">
        <v>7</v>
      </c>
      <c r="E93" s="85"/>
      <c r="F93" s="71">
        <v>7</v>
      </c>
      <c r="G93" s="72"/>
    </row>
    <row r="94" spans="1:7" ht="14.25">
      <c r="A94" s="67">
        <f t="shared" si="5"/>
        <v>0</v>
      </c>
      <c r="B94" s="70">
        <v>8</v>
      </c>
      <c r="C94" s="66"/>
      <c r="D94" s="74">
        <v>8</v>
      </c>
      <c r="E94" s="85"/>
      <c r="F94" s="71">
        <v>8</v>
      </c>
      <c r="G94" s="72"/>
    </row>
    <row r="95" spans="1:7" ht="14.25">
      <c r="A95" s="67">
        <f t="shared" si="5"/>
        <v>0</v>
      </c>
      <c r="B95" s="70">
        <v>9</v>
      </c>
      <c r="C95" s="66"/>
      <c r="D95" s="74">
        <v>9</v>
      </c>
      <c r="E95" s="85"/>
      <c r="F95" s="71">
        <v>9</v>
      </c>
      <c r="G95" s="72"/>
    </row>
    <row r="96" spans="1:7" ht="14.25">
      <c r="A96" s="67">
        <f t="shared" si="5"/>
        <v>0</v>
      </c>
      <c r="B96" s="70">
        <v>10</v>
      </c>
      <c r="C96" s="66"/>
      <c r="D96" s="74">
        <v>10</v>
      </c>
      <c r="E96" s="85"/>
      <c r="F96" s="71">
        <v>10</v>
      </c>
      <c r="G96" s="72"/>
    </row>
    <row r="97" spans="1:7" ht="14.25">
      <c r="A97" s="67">
        <f t="shared" si="5"/>
        <v>0</v>
      </c>
      <c r="B97" s="70">
        <v>11</v>
      </c>
      <c r="C97" s="66"/>
      <c r="D97" s="74">
        <v>11</v>
      </c>
      <c r="E97" s="85"/>
      <c r="F97" s="71">
        <v>11</v>
      </c>
      <c r="G97" s="72"/>
    </row>
    <row r="98" spans="1:7" ht="14.25">
      <c r="A98" s="67">
        <f t="shared" si="5"/>
        <v>0</v>
      </c>
      <c r="B98" s="70">
        <v>12</v>
      </c>
      <c r="C98" s="66"/>
      <c r="D98" s="74">
        <v>12</v>
      </c>
      <c r="E98" s="85"/>
      <c r="F98" s="71">
        <v>12</v>
      </c>
      <c r="G98" s="72"/>
    </row>
    <row r="99" spans="1:7" ht="14.25">
      <c r="A99" s="67">
        <f t="shared" si="5"/>
        <v>0</v>
      </c>
      <c r="B99" s="70">
        <v>13</v>
      </c>
      <c r="C99" s="66"/>
      <c r="D99" s="74">
        <v>13</v>
      </c>
      <c r="E99" s="85"/>
      <c r="F99" s="71">
        <v>13</v>
      </c>
      <c r="G99" s="72"/>
    </row>
    <row r="100" spans="1:7" ht="14.25">
      <c r="A100" s="67">
        <f t="shared" si="5"/>
        <v>0</v>
      </c>
      <c r="B100" s="70">
        <v>14</v>
      </c>
      <c r="C100" s="66"/>
      <c r="D100" s="74">
        <v>14</v>
      </c>
      <c r="E100" s="85"/>
      <c r="F100" s="71">
        <v>14</v>
      </c>
      <c r="G100" s="72"/>
    </row>
    <row r="101" spans="1:7" ht="14.25">
      <c r="A101" s="67">
        <f t="shared" si="5"/>
        <v>0</v>
      </c>
      <c r="B101" s="70">
        <v>15</v>
      </c>
      <c r="C101" s="66"/>
      <c r="D101" s="74">
        <v>15</v>
      </c>
      <c r="E101" s="85"/>
      <c r="F101" s="71">
        <v>15</v>
      </c>
      <c r="G101" s="72"/>
    </row>
    <row r="102" spans="1:7" ht="14.25">
      <c r="A102" s="67">
        <f t="shared" si="5"/>
        <v>0</v>
      </c>
      <c r="B102" s="70">
        <v>16</v>
      </c>
      <c r="C102" s="66"/>
      <c r="D102" s="74">
        <v>16</v>
      </c>
      <c r="E102" s="85"/>
      <c r="F102" s="71">
        <v>16</v>
      </c>
      <c r="G102" s="72"/>
    </row>
    <row r="103" spans="1:7" ht="14.25">
      <c r="A103" s="67">
        <f t="shared" si="5"/>
        <v>0</v>
      </c>
      <c r="B103" s="70">
        <v>17</v>
      </c>
      <c r="C103" s="66"/>
      <c r="D103" s="74">
        <v>17</v>
      </c>
      <c r="E103" s="85"/>
      <c r="F103" s="71">
        <v>17</v>
      </c>
      <c r="G103" s="72"/>
    </row>
    <row r="104" spans="1:7" ht="14.25">
      <c r="A104" s="67">
        <f t="shared" si="5"/>
        <v>0</v>
      </c>
      <c r="B104" s="70">
        <v>18</v>
      </c>
      <c r="C104" s="66"/>
      <c r="D104" s="74">
        <v>18</v>
      </c>
      <c r="E104" s="85"/>
      <c r="F104" s="71">
        <v>18</v>
      </c>
      <c r="G104" s="72"/>
    </row>
    <row r="105" spans="1:7" ht="14.25">
      <c r="A105" s="67">
        <f t="shared" si="5"/>
        <v>0</v>
      </c>
      <c r="B105" s="70">
        <v>19</v>
      </c>
      <c r="C105" s="66"/>
      <c r="D105" s="74">
        <v>19</v>
      </c>
      <c r="E105" s="85"/>
      <c r="F105" s="71">
        <v>19</v>
      </c>
      <c r="G105" s="72"/>
    </row>
    <row r="106" spans="1:7" ht="14.25">
      <c r="A106" s="67">
        <f t="shared" si="5"/>
        <v>0</v>
      </c>
      <c r="B106" s="70">
        <v>20</v>
      </c>
      <c r="C106" s="66"/>
      <c r="D106" s="74">
        <v>20</v>
      </c>
      <c r="E106" s="85"/>
      <c r="F106" s="71">
        <v>20</v>
      </c>
      <c r="G106" s="72"/>
    </row>
    <row r="107" spans="1:7" ht="14.25">
      <c r="A107" s="67">
        <f t="shared" si="5"/>
        <v>0</v>
      </c>
      <c r="B107" s="70">
        <v>21</v>
      </c>
      <c r="C107" s="66"/>
      <c r="D107" s="74">
        <v>21</v>
      </c>
      <c r="E107" s="85"/>
      <c r="F107" s="71">
        <v>21</v>
      </c>
      <c r="G107" s="72"/>
    </row>
    <row r="108" spans="1:7" ht="24.75" customHeight="1">
      <c r="A108" s="27"/>
      <c r="B108" s="35">
        <v>1</v>
      </c>
      <c r="C108" s="44"/>
      <c r="D108" s="35">
        <v>1</v>
      </c>
      <c r="E108" s="88"/>
      <c r="F108" s="35">
        <v>1</v>
      </c>
      <c r="G108" s="34"/>
    </row>
    <row r="109" spans="1:7" ht="14.25">
      <c r="A109" s="73">
        <f aca="true" t="shared" si="6" ref="A109:A128">$A$108</f>
        <v>0</v>
      </c>
      <c r="B109" s="74">
        <v>2</v>
      </c>
      <c r="C109" s="66"/>
      <c r="D109" s="74">
        <v>2</v>
      </c>
      <c r="E109" s="85"/>
      <c r="F109" s="71">
        <v>2</v>
      </c>
      <c r="G109" s="75"/>
    </row>
    <row r="110" spans="1:7" ht="14.25">
      <c r="A110" s="73">
        <f t="shared" si="6"/>
        <v>0</v>
      </c>
      <c r="B110" s="74">
        <v>3</v>
      </c>
      <c r="C110" s="66"/>
      <c r="D110" s="74">
        <v>3</v>
      </c>
      <c r="E110" s="85"/>
      <c r="F110" s="71">
        <v>3</v>
      </c>
      <c r="G110" s="75"/>
    </row>
    <row r="111" spans="1:7" ht="14.25">
      <c r="A111" s="73">
        <f t="shared" si="6"/>
        <v>0</v>
      </c>
      <c r="B111" s="74">
        <v>4</v>
      </c>
      <c r="C111" s="66"/>
      <c r="D111" s="74">
        <v>4</v>
      </c>
      <c r="E111" s="85"/>
      <c r="F111" s="71">
        <v>4</v>
      </c>
      <c r="G111" s="75"/>
    </row>
    <row r="112" spans="1:7" ht="14.25">
      <c r="A112" s="73">
        <f t="shared" si="6"/>
        <v>0</v>
      </c>
      <c r="B112" s="74">
        <v>5</v>
      </c>
      <c r="C112" s="66"/>
      <c r="D112" s="74">
        <v>5</v>
      </c>
      <c r="E112" s="85"/>
      <c r="F112" s="71">
        <v>5</v>
      </c>
      <c r="G112" s="75"/>
    </row>
    <row r="113" spans="1:7" ht="14.25">
      <c r="A113" s="73">
        <f t="shared" si="6"/>
        <v>0</v>
      </c>
      <c r="B113" s="74">
        <v>6</v>
      </c>
      <c r="C113" s="66"/>
      <c r="D113" s="74">
        <v>6</v>
      </c>
      <c r="E113" s="85"/>
      <c r="F113" s="71">
        <v>6</v>
      </c>
      <c r="G113" s="75"/>
    </row>
    <row r="114" spans="1:7" ht="14.25">
      <c r="A114" s="73">
        <f t="shared" si="6"/>
        <v>0</v>
      </c>
      <c r="B114" s="74">
        <v>7</v>
      </c>
      <c r="C114" s="66"/>
      <c r="D114" s="74">
        <v>7</v>
      </c>
      <c r="E114" s="85"/>
      <c r="F114" s="71">
        <v>7</v>
      </c>
      <c r="G114" s="214"/>
    </row>
    <row r="115" spans="1:7" ht="14.25">
      <c r="A115" s="73">
        <f t="shared" si="6"/>
        <v>0</v>
      </c>
      <c r="B115" s="74">
        <v>8</v>
      </c>
      <c r="C115" s="66"/>
      <c r="D115" s="74">
        <v>8</v>
      </c>
      <c r="E115" s="85"/>
      <c r="F115" s="71">
        <v>8</v>
      </c>
      <c r="G115" s="75"/>
    </row>
    <row r="116" spans="1:7" ht="14.25">
      <c r="A116" s="73">
        <f t="shared" si="6"/>
        <v>0</v>
      </c>
      <c r="B116" s="74">
        <v>9</v>
      </c>
      <c r="C116" s="66"/>
      <c r="D116" s="74">
        <v>9</v>
      </c>
      <c r="E116" s="85"/>
      <c r="F116" s="71">
        <v>9</v>
      </c>
      <c r="G116" s="75"/>
    </row>
    <row r="117" spans="1:7" ht="14.25">
      <c r="A117" s="73">
        <f t="shared" si="6"/>
        <v>0</v>
      </c>
      <c r="B117" s="74">
        <v>10</v>
      </c>
      <c r="C117" s="66"/>
      <c r="D117" s="74">
        <v>10</v>
      </c>
      <c r="E117" s="85" t="s">
        <v>91</v>
      </c>
      <c r="F117" s="71">
        <v>10</v>
      </c>
      <c r="G117" s="214"/>
    </row>
    <row r="118" spans="1:7" ht="14.25">
      <c r="A118" s="73">
        <f t="shared" si="6"/>
        <v>0</v>
      </c>
      <c r="B118" s="74">
        <v>11</v>
      </c>
      <c r="C118" s="66"/>
      <c r="D118" s="74">
        <v>11</v>
      </c>
      <c r="E118" s="85"/>
      <c r="F118" s="71">
        <v>11</v>
      </c>
      <c r="G118" s="75"/>
    </row>
    <row r="119" spans="1:7" ht="14.25">
      <c r="A119" s="73">
        <f t="shared" si="6"/>
        <v>0</v>
      </c>
      <c r="B119" s="74">
        <v>12</v>
      </c>
      <c r="C119" s="66"/>
      <c r="D119" s="74">
        <v>12</v>
      </c>
      <c r="E119" s="85"/>
      <c r="F119" s="71">
        <v>12</v>
      </c>
      <c r="G119" s="75"/>
    </row>
    <row r="120" spans="1:7" ht="14.25">
      <c r="A120" s="73">
        <f t="shared" si="6"/>
        <v>0</v>
      </c>
      <c r="B120" s="74">
        <v>13</v>
      </c>
      <c r="C120" s="66"/>
      <c r="D120" s="74">
        <v>13</v>
      </c>
      <c r="E120" s="85"/>
      <c r="F120" s="71">
        <v>13</v>
      </c>
      <c r="G120" s="75"/>
    </row>
    <row r="121" spans="1:7" ht="14.25">
      <c r="A121" s="73">
        <f t="shared" si="6"/>
        <v>0</v>
      </c>
      <c r="B121" s="74">
        <v>14</v>
      </c>
      <c r="C121" s="66"/>
      <c r="D121" s="74">
        <v>14</v>
      </c>
      <c r="E121" s="85"/>
      <c r="F121" s="71">
        <v>14</v>
      </c>
      <c r="G121" s="75"/>
    </row>
    <row r="122" spans="1:7" ht="14.25">
      <c r="A122" s="73">
        <f t="shared" si="6"/>
        <v>0</v>
      </c>
      <c r="B122" s="74">
        <v>15</v>
      </c>
      <c r="C122" s="66"/>
      <c r="D122" s="74">
        <v>15</v>
      </c>
      <c r="E122" s="85"/>
      <c r="F122" s="71">
        <v>15</v>
      </c>
      <c r="G122" s="75"/>
    </row>
    <row r="123" spans="1:7" ht="14.25">
      <c r="A123" s="73">
        <f t="shared" si="6"/>
        <v>0</v>
      </c>
      <c r="B123" s="74">
        <v>16</v>
      </c>
      <c r="C123" s="66"/>
      <c r="D123" s="74">
        <v>16</v>
      </c>
      <c r="E123" s="85"/>
      <c r="F123" s="71">
        <v>16</v>
      </c>
      <c r="G123" s="75"/>
    </row>
    <row r="124" spans="1:7" ht="14.25">
      <c r="A124" s="73">
        <f t="shared" si="6"/>
        <v>0</v>
      </c>
      <c r="B124" s="74">
        <v>17</v>
      </c>
      <c r="C124" s="66"/>
      <c r="D124" s="74">
        <v>17</v>
      </c>
      <c r="E124" s="85"/>
      <c r="F124" s="71">
        <v>17</v>
      </c>
      <c r="G124" s="75"/>
    </row>
    <row r="125" spans="1:7" ht="14.25">
      <c r="A125" s="73">
        <f t="shared" si="6"/>
        <v>0</v>
      </c>
      <c r="B125" s="74">
        <v>18</v>
      </c>
      <c r="C125" s="66"/>
      <c r="D125" s="74">
        <v>18</v>
      </c>
      <c r="E125" s="85"/>
      <c r="F125" s="71">
        <v>18</v>
      </c>
      <c r="G125" s="75"/>
    </row>
    <row r="126" spans="1:7" ht="14.25">
      <c r="A126" s="73">
        <f t="shared" si="6"/>
        <v>0</v>
      </c>
      <c r="B126" s="74">
        <v>19</v>
      </c>
      <c r="C126" s="66"/>
      <c r="D126" s="74">
        <v>19</v>
      </c>
      <c r="E126" s="85"/>
      <c r="F126" s="71">
        <v>19</v>
      </c>
      <c r="G126" s="75"/>
    </row>
    <row r="127" spans="1:7" ht="14.25">
      <c r="A127" s="73">
        <f t="shared" si="6"/>
        <v>0</v>
      </c>
      <c r="B127" s="74">
        <v>20</v>
      </c>
      <c r="C127" s="66"/>
      <c r="D127" s="74">
        <v>20</v>
      </c>
      <c r="E127" s="85"/>
      <c r="F127" s="71">
        <v>20</v>
      </c>
      <c r="G127" s="75"/>
    </row>
    <row r="128" spans="1:7" ht="14.25">
      <c r="A128" s="73">
        <f t="shared" si="6"/>
        <v>0</v>
      </c>
      <c r="B128" s="74">
        <v>21</v>
      </c>
      <c r="C128" s="66"/>
      <c r="D128" s="74">
        <v>21</v>
      </c>
      <c r="E128" s="85"/>
      <c r="F128" s="71">
        <v>21</v>
      </c>
      <c r="G128" s="75"/>
    </row>
    <row r="129" spans="1:7" ht="25.5">
      <c r="A129" s="27"/>
      <c r="B129" s="35">
        <v>1</v>
      </c>
      <c r="C129" s="44"/>
      <c r="D129" s="35">
        <v>1</v>
      </c>
      <c r="E129" s="88"/>
      <c r="F129" s="35">
        <v>1</v>
      </c>
      <c r="G129" s="34"/>
    </row>
    <row r="130" spans="1:7" ht="14.25">
      <c r="A130" s="73">
        <f aca="true" t="shared" si="7" ref="A130:A149">$A$129</f>
        <v>0</v>
      </c>
      <c r="B130" s="70">
        <v>2</v>
      </c>
      <c r="C130" s="66"/>
      <c r="D130" s="74">
        <v>2</v>
      </c>
      <c r="E130" s="85"/>
      <c r="F130" s="71">
        <v>2</v>
      </c>
      <c r="G130" s="72"/>
    </row>
    <row r="131" spans="1:7" ht="14.25">
      <c r="A131" s="73">
        <f t="shared" si="7"/>
        <v>0</v>
      </c>
      <c r="B131" s="70">
        <v>3</v>
      </c>
      <c r="C131" s="66"/>
      <c r="D131" s="74">
        <v>3</v>
      </c>
      <c r="E131" s="85"/>
      <c r="F131" s="71">
        <v>3</v>
      </c>
      <c r="G131" s="72"/>
    </row>
    <row r="132" spans="1:7" ht="14.25">
      <c r="A132" s="73">
        <f t="shared" si="7"/>
        <v>0</v>
      </c>
      <c r="B132" s="70">
        <v>4</v>
      </c>
      <c r="C132" s="66"/>
      <c r="D132" s="74">
        <v>4</v>
      </c>
      <c r="E132" s="85"/>
      <c r="F132" s="71">
        <v>4</v>
      </c>
      <c r="G132" s="72"/>
    </row>
    <row r="133" spans="1:7" ht="14.25">
      <c r="A133" s="73">
        <f t="shared" si="7"/>
        <v>0</v>
      </c>
      <c r="B133" s="70">
        <v>5</v>
      </c>
      <c r="C133" s="66"/>
      <c r="D133" s="74">
        <v>5</v>
      </c>
      <c r="E133" s="85"/>
      <c r="F133" s="71">
        <v>5</v>
      </c>
      <c r="G133" s="72"/>
    </row>
    <row r="134" spans="1:7" ht="14.25">
      <c r="A134" s="73">
        <f t="shared" si="7"/>
        <v>0</v>
      </c>
      <c r="B134" s="70">
        <v>6</v>
      </c>
      <c r="C134" s="66"/>
      <c r="D134" s="74">
        <v>6</v>
      </c>
      <c r="E134" s="85"/>
      <c r="F134" s="71">
        <v>6</v>
      </c>
      <c r="G134" s="72"/>
    </row>
    <row r="135" spans="1:7" ht="14.25">
      <c r="A135" s="73">
        <f t="shared" si="7"/>
        <v>0</v>
      </c>
      <c r="B135" s="70">
        <v>7</v>
      </c>
      <c r="C135" s="66"/>
      <c r="D135" s="74">
        <v>7</v>
      </c>
      <c r="E135" s="85"/>
      <c r="F135" s="71">
        <v>7</v>
      </c>
      <c r="G135" s="72"/>
    </row>
    <row r="136" spans="1:7" ht="14.25">
      <c r="A136" s="73">
        <f t="shared" si="7"/>
        <v>0</v>
      </c>
      <c r="B136" s="70">
        <v>8</v>
      </c>
      <c r="C136" s="66"/>
      <c r="D136" s="74">
        <v>8</v>
      </c>
      <c r="E136" s="85"/>
      <c r="F136" s="71">
        <v>8</v>
      </c>
      <c r="G136" s="72"/>
    </row>
    <row r="137" spans="1:7" ht="14.25">
      <c r="A137" s="73">
        <f t="shared" si="7"/>
        <v>0</v>
      </c>
      <c r="B137" s="70">
        <v>9</v>
      </c>
      <c r="C137" s="66"/>
      <c r="D137" s="74">
        <v>9</v>
      </c>
      <c r="E137" s="85"/>
      <c r="F137" s="71">
        <v>9</v>
      </c>
      <c r="G137" s="72"/>
    </row>
    <row r="138" spans="1:7" ht="14.25">
      <c r="A138" s="73">
        <f t="shared" si="7"/>
        <v>0</v>
      </c>
      <c r="B138" s="70">
        <v>10</v>
      </c>
      <c r="C138" s="66"/>
      <c r="D138" s="74">
        <v>10</v>
      </c>
      <c r="E138" s="85"/>
      <c r="F138" s="71">
        <v>10</v>
      </c>
      <c r="G138" s="72"/>
    </row>
    <row r="139" spans="1:7" ht="14.25">
      <c r="A139" s="73">
        <f t="shared" si="7"/>
        <v>0</v>
      </c>
      <c r="B139" s="70">
        <v>11</v>
      </c>
      <c r="C139" s="66"/>
      <c r="D139" s="74">
        <v>11</v>
      </c>
      <c r="E139" s="85"/>
      <c r="F139" s="71">
        <v>11</v>
      </c>
      <c r="G139" s="72"/>
    </row>
    <row r="140" spans="1:7" ht="14.25">
      <c r="A140" s="73">
        <f t="shared" si="7"/>
        <v>0</v>
      </c>
      <c r="B140" s="70">
        <v>12</v>
      </c>
      <c r="C140" s="66"/>
      <c r="D140" s="74">
        <v>12</v>
      </c>
      <c r="E140" s="85"/>
      <c r="F140" s="71">
        <v>12</v>
      </c>
      <c r="G140" s="72"/>
    </row>
    <row r="141" spans="1:7" ht="14.25">
      <c r="A141" s="73">
        <f t="shared" si="7"/>
        <v>0</v>
      </c>
      <c r="B141" s="70">
        <v>13</v>
      </c>
      <c r="C141" s="66"/>
      <c r="D141" s="74">
        <v>13</v>
      </c>
      <c r="E141" s="85"/>
      <c r="F141" s="71">
        <v>13</v>
      </c>
      <c r="G141" s="72"/>
    </row>
    <row r="142" spans="1:7" ht="14.25">
      <c r="A142" s="73">
        <f t="shared" si="7"/>
        <v>0</v>
      </c>
      <c r="B142" s="70">
        <v>14</v>
      </c>
      <c r="C142" s="66"/>
      <c r="D142" s="74">
        <v>14</v>
      </c>
      <c r="E142" s="85"/>
      <c r="F142" s="71">
        <v>14</v>
      </c>
      <c r="G142" s="72"/>
    </row>
    <row r="143" spans="1:7" ht="14.25">
      <c r="A143" s="73">
        <f t="shared" si="7"/>
        <v>0</v>
      </c>
      <c r="B143" s="70">
        <v>15</v>
      </c>
      <c r="C143" s="66"/>
      <c r="D143" s="74">
        <v>15</v>
      </c>
      <c r="E143" s="85"/>
      <c r="F143" s="71">
        <v>15</v>
      </c>
      <c r="G143" s="72"/>
    </row>
    <row r="144" spans="1:7" ht="14.25">
      <c r="A144" s="73">
        <f t="shared" si="7"/>
        <v>0</v>
      </c>
      <c r="B144" s="70">
        <v>16</v>
      </c>
      <c r="C144" s="66"/>
      <c r="D144" s="74">
        <v>16</v>
      </c>
      <c r="E144" s="85"/>
      <c r="F144" s="71">
        <v>16</v>
      </c>
      <c r="G144" s="72"/>
    </row>
    <row r="145" spans="1:7" ht="14.25">
      <c r="A145" s="73">
        <f t="shared" si="7"/>
        <v>0</v>
      </c>
      <c r="B145" s="70">
        <v>17</v>
      </c>
      <c r="C145" s="66"/>
      <c r="D145" s="74">
        <v>17</v>
      </c>
      <c r="E145" s="85"/>
      <c r="F145" s="71">
        <v>17</v>
      </c>
      <c r="G145" s="72"/>
    </row>
    <row r="146" spans="1:7" ht="14.25">
      <c r="A146" s="73">
        <f t="shared" si="7"/>
        <v>0</v>
      </c>
      <c r="B146" s="70">
        <v>18</v>
      </c>
      <c r="C146" s="66"/>
      <c r="D146" s="74">
        <v>18</v>
      </c>
      <c r="E146" s="85"/>
      <c r="F146" s="71">
        <v>18</v>
      </c>
      <c r="G146" s="72"/>
    </row>
    <row r="147" spans="1:7" ht="14.25">
      <c r="A147" s="73">
        <f t="shared" si="7"/>
        <v>0</v>
      </c>
      <c r="B147" s="70">
        <v>19</v>
      </c>
      <c r="C147" s="66"/>
      <c r="D147" s="74">
        <v>19</v>
      </c>
      <c r="E147" s="85"/>
      <c r="F147" s="71">
        <v>19</v>
      </c>
      <c r="G147" s="72"/>
    </row>
    <row r="148" spans="1:7" ht="14.25">
      <c r="A148" s="73">
        <f t="shared" si="7"/>
        <v>0</v>
      </c>
      <c r="B148" s="70">
        <v>20</v>
      </c>
      <c r="C148" s="66"/>
      <c r="D148" s="74">
        <v>20</v>
      </c>
      <c r="E148" s="85"/>
      <c r="F148" s="71">
        <v>20</v>
      </c>
      <c r="G148" s="72"/>
    </row>
    <row r="149" spans="1:7" ht="14.25">
      <c r="A149" s="73">
        <f t="shared" si="7"/>
        <v>0</v>
      </c>
      <c r="B149" s="70">
        <v>21</v>
      </c>
      <c r="C149" s="66"/>
      <c r="D149" s="74">
        <v>21</v>
      </c>
      <c r="E149" s="85"/>
      <c r="F149" s="71">
        <v>21</v>
      </c>
      <c r="G149" s="72"/>
    </row>
    <row r="150" spans="1:7" ht="25.5">
      <c r="A150" s="27"/>
      <c r="B150" s="35">
        <v>1</v>
      </c>
      <c r="C150" s="44"/>
      <c r="D150" s="35">
        <v>1</v>
      </c>
      <c r="E150" s="88"/>
      <c r="F150" s="35">
        <v>1</v>
      </c>
      <c r="G150" s="34"/>
    </row>
    <row r="151" spans="1:7" ht="14.25">
      <c r="A151" s="73">
        <f aca="true" t="shared" si="8" ref="A151:A170">$A$150</f>
        <v>0</v>
      </c>
      <c r="B151" s="74">
        <v>2</v>
      </c>
      <c r="C151" s="66"/>
      <c r="D151" s="74">
        <v>2</v>
      </c>
      <c r="E151" s="85"/>
      <c r="F151" s="71">
        <v>2</v>
      </c>
      <c r="G151" s="75"/>
    </row>
    <row r="152" spans="1:7" ht="14.25">
      <c r="A152" s="73">
        <f t="shared" si="8"/>
        <v>0</v>
      </c>
      <c r="B152" s="74">
        <v>3</v>
      </c>
      <c r="C152" s="66"/>
      <c r="D152" s="74">
        <v>3</v>
      </c>
      <c r="E152" s="85"/>
      <c r="F152" s="71">
        <v>3</v>
      </c>
      <c r="G152" s="75"/>
    </row>
    <row r="153" spans="1:7" ht="14.25">
      <c r="A153" s="73">
        <f t="shared" si="8"/>
        <v>0</v>
      </c>
      <c r="B153" s="74">
        <v>4</v>
      </c>
      <c r="C153" s="66"/>
      <c r="D153" s="74">
        <v>4</v>
      </c>
      <c r="E153" s="85"/>
      <c r="F153" s="71">
        <v>4</v>
      </c>
      <c r="G153" s="75"/>
    </row>
    <row r="154" spans="1:7" ht="14.25">
      <c r="A154" s="73">
        <f t="shared" si="8"/>
        <v>0</v>
      </c>
      <c r="B154" s="74">
        <v>5</v>
      </c>
      <c r="C154" s="66"/>
      <c r="D154" s="74">
        <v>5</v>
      </c>
      <c r="E154" s="85"/>
      <c r="F154" s="71">
        <v>5</v>
      </c>
      <c r="G154" s="214"/>
    </row>
    <row r="155" spans="1:7" ht="14.25">
      <c r="A155" s="73">
        <f t="shared" si="8"/>
        <v>0</v>
      </c>
      <c r="B155" s="74">
        <v>6</v>
      </c>
      <c r="C155" s="66"/>
      <c r="D155" s="74">
        <v>6</v>
      </c>
      <c r="E155" s="85"/>
      <c r="F155" s="71">
        <v>6</v>
      </c>
      <c r="G155" s="75"/>
    </row>
    <row r="156" spans="1:7" ht="14.25">
      <c r="A156" s="73">
        <f t="shared" si="8"/>
        <v>0</v>
      </c>
      <c r="B156" s="74">
        <v>7</v>
      </c>
      <c r="C156" s="66"/>
      <c r="D156" s="74">
        <v>7</v>
      </c>
      <c r="E156" s="85"/>
      <c r="F156" s="71">
        <v>7</v>
      </c>
      <c r="G156" s="75"/>
    </row>
    <row r="157" spans="1:7" ht="14.25">
      <c r="A157" s="73">
        <f t="shared" si="8"/>
        <v>0</v>
      </c>
      <c r="B157" s="74">
        <v>8</v>
      </c>
      <c r="C157" s="66"/>
      <c r="D157" s="74">
        <v>8</v>
      </c>
      <c r="E157" s="85"/>
      <c r="F157" s="71">
        <v>8</v>
      </c>
      <c r="G157" s="75"/>
    </row>
    <row r="158" spans="1:7" ht="14.25">
      <c r="A158" s="73">
        <f t="shared" si="8"/>
        <v>0</v>
      </c>
      <c r="B158" s="74">
        <v>9</v>
      </c>
      <c r="C158" s="66"/>
      <c r="D158" s="74">
        <v>9</v>
      </c>
      <c r="E158" s="85"/>
      <c r="F158" s="71">
        <v>9</v>
      </c>
      <c r="G158" s="75"/>
    </row>
    <row r="159" spans="1:7" ht="14.25">
      <c r="A159" s="73">
        <f t="shared" si="8"/>
        <v>0</v>
      </c>
      <c r="B159" s="74">
        <v>10</v>
      </c>
      <c r="C159" s="66"/>
      <c r="D159" s="74">
        <v>10</v>
      </c>
      <c r="E159" s="85"/>
      <c r="F159" s="71">
        <v>10</v>
      </c>
      <c r="G159" s="75"/>
    </row>
    <row r="160" spans="1:7" ht="14.25">
      <c r="A160" s="73">
        <f t="shared" si="8"/>
        <v>0</v>
      </c>
      <c r="B160" s="74">
        <v>11</v>
      </c>
      <c r="C160" s="66"/>
      <c r="D160" s="74">
        <v>11</v>
      </c>
      <c r="E160" s="85"/>
      <c r="F160" s="71">
        <v>11</v>
      </c>
      <c r="G160" s="75"/>
    </row>
    <row r="161" spans="1:7" ht="14.25">
      <c r="A161" s="73">
        <f t="shared" si="8"/>
        <v>0</v>
      </c>
      <c r="B161" s="74">
        <v>12</v>
      </c>
      <c r="C161" s="66"/>
      <c r="D161" s="74">
        <v>12</v>
      </c>
      <c r="E161" s="85"/>
      <c r="F161" s="71">
        <v>12</v>
      </c>
      <c r="G161" s="75"/>
    </row>
    <row r="162" spans="1:7" ht="14.25">
      <c r="A162" s="73">
        <f t="shared" si="8"/>
        <v>0</v>
      </c>
      <c r="B162" s="74">
        <v>13</v>
      </c>
      <c r="C162" s="66"/>
      <c r="D162" s="74">
        <v>13</v>
      </c>
      <c r="E162" s="85"/>
      <c r="F162" s="71">
        <v>13</v>
      </c>
      <c r="G162" s="75"/>
    </row>
    <row r="163" spans="1:7" ht="14.25">
      <c r="A163" s="73">
        <f t="shared" si="8"/>
        <v>0</v>
      </c>
      <c r="B163" s="74">
        <v>14</v>
      </c>
      <c r="C163" s="66"/>
      <c r="D163" s="74">
        <v>14</v>
      </c>
      <c r="E163" s="85"/>
      <c r="F163" s="71">
        <v>14</v>
      </c>
      <c r="G163" s="75"/>
    </row>
    <row r="164" spans="1:7" ht="14.25">
      <c r="A164" s="73">
        <f t="shared" si="8"/>
        <v>0</v>
      </c>
      <c r="B164" s="74">
        <v>15</v>
      </c>
      <c r="C164" s="66"/>
      <c r="D164" s="74">
        <v>15</v>
      </c>
      <c r="E164" s="85"/>
      <c r="F164" s="71">
        <v>15</v>
      </c>
      <c r="G164" s="75"/>
    </row>
    <row r="165" spans="1:7" ht="14.25">
      <c r="A165" s="73">
        <f t="shared" si="8"/>
        <v>0</v>
      </c>
      <c r="B165" s="74">
        <v>16</v>
      </c>
      <c r="C165" s="66"/>
      <c r="D165" s="74">
        <v>16</v>
      </c>
      <c r="E165" s="85"/>
      <c r="F165" s="71">
        <v>16</v>
      </c>
      <c r="G165" s="75"/>
    </row>
    <row r="166" spans="1:7" ht="14.25">
      <c r="A166" s="73">
        <f t="shared" si="8"/>
        <v>0</v>
      </c>
      <c r="B166" s="74">
        <v>17</v>
      </c>
      <c r="C166" s="66"/>
      <c r="D166" s="74">
        <v>17</v>
      </c>
      <c r="E166" s="85"/>
      <c r="F166" s="71">
        <v>17</v>
      </c>
      <c r="G166" s="75"/>
    </row>
    <row r="167" spans="1:7" ht="14.25">
      <c r="A167" s="73">
        <f t="shared" si="8"/>
        <v>0</v>
      </c>
      <c r="B167" s="74">
        <v>18</v>
      </c>
      <c r="C167" s="66"/>
      <c r="D167" s="74">
        <v>18</v>
      </c>
      <c r="E167" s="85"/>
      <c r="F167" s="71">
        <v>18</v>
      </c>
      <c r="G167" s="75"/>
    </row>
    <row r="168" spans="1:7" ht="14.25">
      <c r="A168" s="73">
        <f t="shared" si="8"/>
        <v>0</v>
      </c>
      <c r="B168" s="74">
        <v>19</v>
      </c>
      <c r="C168" s="66"/>
      <c r="D168" s="74">
        <v>19</v>
      </c>
      <c r="E168" s="85"/>
      <c r="F168" s="71">
        <v>19</v>
      </c>
      <c r="G168" s="75"/>
    </row>
    <row r="169" spans="1:7" ht="14.25">
      <c r="A169" s="73">
        <f t="shared" si="8"/>
        <v>0</v>
      </c>
      <c r="B169" s="74">
        <v>20</v>
      </c>
      <c r="C169" s="66"/>
      <c r="D169" s="74">
        <v>20</v>
      </c>
      <c r="E169" s="85"/>
      <c r="F169" s="71">
        <v>20</v>
      </c>
      <c r="G169" s="75"/>
    </row>
    <row r="170" spans="1:7" ht="14.25">
      <c r="A170" s="73">
        <f t="shared" si="8"/>
        <v>0</v>
      </c>
      <c r="B170" s="74">
        <v>21</v>
      </c>
      <c r="C170" s="66"/>
      <c r="D170" s="74">
        <v>21</v>
      </c>
      <c r="E170" s="85"/>
      <c r="F170" s="71">
        <v>21</v>
      </c>
      <c r="G170" s="75"/>
    </row>
    <row r="171" spans="1:7" ht="25.5">
      <c r="A171" s="27"/>
      <c r="B171" s="35">
        <v>1</v>
      </c>
      <c r="C171" s="44"/>
      <c r="D171" s="35">
        <v>1</v>
      </c>
      <c r="E171" s="88"/>
      <c r="F171" s="35">
        <v>1</v>
      </c>
      <c r="G171" s="34"/>
    </row>
    <row r="172" spans="1:7" ht="14.25">
      <c r="A172" s="73">
        <f aca="true" t="shared" si="9" ref="A172:A191">$A$171</f>
        <v>0</v>
      </c>
      <c r="B172" s="70">
        <v>2</v>
      </c>
      <c r="C172" s="66"/>
      <c r="D172" s="74">
        <v>2</v>
      </c>
      <c r="E172" s="85"/>
      <c r="F172" s="71">
        <v>2</v>
      </c>
      <c r="G172" s="72"/>
    </row>
    <row r="173" spans="1:7" ht="14.25">
      <c r="A173" s="73">
        <f t="shared" si="9"/>
        <v>0</v>
      </c>
      <c r="B173" s="70">
        <v>3</v>
      </c>
      <c r="C173" s="66"/>
      <c r="D173" s="74">
        <v>3</v>
      </c>
      <c r="E173" s="85"/>
      <c r="F173" s="71">
        <v>3</v>
      </c>
      <c r="G173" s="72"/>
    </row>
    <row r="174" spans="1:7" ht="14.25">
      <c r="A174" s="73">
        <f t="shared" si="9"/>
        <v>0</v>
      </c>
      <c r="B174" s="70">
        <v>4</v>
      </c>
      <c r="C174" s="66"/>
      <c r="D174" s="74">
        <v>4</v>
      </c>
      <c r="E174" s="85"/>
      <c r="F174" s="71">
        <v>4</v>
      </c>
      <c r="G174" s="72"/>
    </row>
    <row r="175" spans="1:7" ht="14.25">
      <c r="A175" s="73">
        <f t="shared" si="9"/>
        <v>0</v>
      </c>
      <c r="B175" s="70">
        <v>5</v>
      </c>
      <c r="C175" s="66"/>
      <c r="D175" s="74">
        <v>5</v>
      </c>
      <c r="E175" s="85"/>
      <c r="F175" s="71">
        <v>5</v>
      </c>
      <c r="G175" s="72"/>
    </row>
    <row r="176" spans="1:7" ht="14.25">
      <c r="A176" s="73">
        <f t="shared" si="9"/>
        <v>0</v>
      </c>
      <c r="B176" s="70">
        <v>6</v>
      </c>
      <c r="C176" s="66"/>
      <c r="D176" s="74">
        <v>6</v>
      </c>
      <c r="E176" s="85"/>
      <c r="F176" s="71">
        <v>6</v>
      </c>
      <c r="G176" s="72"/>
    </row>
    <row r="177" spans="1:7" ht="14.25">
      <c r="A177" s="73">
        <f t="shared" si="9"/>
        <v>0</v>
      </c>
      <c r="B177" s="70">
        <v>7</v>
      </c>
      <c r="C177" s="66"/>
      <c r="D177" s="74">
        <v>7</v>
      </c>
      <c r="E177" s="85"/>
      <c r="F177" s="71">
        <v>7</v>
      </c>
      <c r="G177" s="72"/>
    </row>
    <row r="178" spans="1:7" ht="14.25">
      <c r="A178" s="73">
        <f t="shared" si="9"/>
        <v>0</v>
      </c>
      <c r="B178" s="70">
        <v>8</v>
      </c>
      <c r="C178" s="66"/>
      <c r="D178" s="74">
        <v>8</v>
      </c>
      <c r="E178" s="85"/>
      <c r="F178" s="71">
        <v>8</v>
      </c>
      <c r="G178" s="72"/>
    </row>
    <row r="179" spans="1:7" ht="14.25">
      <c r="A179" s="73">
        <f t="shared" si="9"/>
        <v>0</v>
      </c>
      <c r="B179" s="70">
        <v>9</v>
      </c>
      <c r="C179" s="66"/>
      <c r="D179" s="74">
        <v>9</v>
      </c>
      <c r="E179" s="85"/>
      <c r="F179" s="71">
        <v>9</v>
      </c>
      <c r="G179" s="72"/>
    </row>
    <row r="180" spans="1:7" ht="14.25">
      <c r="A180" s="73">
        <f t="shared" si="9"/>
        <v>0</v>
      </c>
      <c r="B180" s="70">
        <v>10</v>
      </c>
      <c r="C180" s="66"/>
      <c r="D180" s="74">
        <v>10</v>
      </c>
      <c r="E180" s="85"/>
      <c r="F180" s="71">
        <v>10</v>
      </c>
      <c r="G180" s="72"/>
    </row>
    <row r="181" spans="1:7" ht="14.25">
      <c r="A181" s="73">
        <f t="shared" si="9"/>
        <v>0</v>
      </c>
      <c r="B181" s="70">
        <v>11</v>
      </c>
      <c r="C181" s="66"/>
      <c r="D181" s="74">
        <v>11</v>
      </c>
      <c r="E181" s="85"/>
      <c r="F181" s="71">
        <v>11</v>
      </c>
      <c r="G181" s="72"/>
    </row>
    <row r="182" spans="1:7" ht="14.25">
      <c r="A182" s="73">
        <f t="shared" si="9"/>
        <v>0</v>
      </c>
      <c r="B182" s="70">
        <v>12</v>
      </c>
      <c r="C182" s="66"/>
      <c r="D182" s="74">
        <v>12</v>
      </c>
      <c r="E182" s="85"/>
      <c r="F182" s="71">
        <v>12</v>
      </c>
      <c r="G182" s="72"/>
    </row>
    <row r="183" spans="1:7" ht="14.25">
      <c r="A183" s="73">
        <f t="shared" si="9"/>
        <v>0</v>
      </c>
      <c r="B183" s="70">
        <v>13</v>
      </c>
      <c r="C183" s="66"/>
      <c r="D183" s="74">
        <v>13</v>
      </c>
      <c r="E183" s="85"/>
      <c r="F183" s="71">
        <v>13</v>
      </c>
      <c r="G183" s="72"/>
    </row>
    <row r="184" spans="1:7" ht="14.25">
      <c r="A184" s="73">
        <f t="shared" si="9"/>
        <v>0</v>
      </c>
      <c r="B184" s="70">
        <v>14</v>
      </c>
      <c r="C184" s="66"/>
      <c r="D184" s="74">
        <v>14</v>
      </c>
      <c r="E184" s="85"/>
      <c r="F184" s="71">
        <v>14</v>
      </c>
      <c r="G184" s="72"/>
    </row>
    <row r="185" spans="1:7" ht="14.25">
      <c r="A185" s="73">
        <f t="shared" si="9"/>
        <v>0</v>
      </c>
      <c r="B185" s="70">
        <v>15</v>
      </c>
      <c r="C185" s="66"/>
      <c r="D185" s="74">
        <v>15</v>
      </c>
      <c r="E185" s="85"/>
      <c r="F185" s="71">
        <v>15</v>
      </c>
      <c r="G185" s="72"/>
    </row>
    <row r="186" spans="1:7" ht="14.25">
      <c r="A186" s="73">
        <f t="shared" si="9"/>
        <v>0</v>
      </c>
      <c r="B186" s="70">
        <v>16</v>
      </c>
      <c r="C186" s="66"/>
      <c r="D186" s="74">
        <v>16</v>
      </c>
      <c r="E186" s="85"/>
      <c r="F186" s="71">
        <v>16</v>
      </c>
      <c r="G186" s="72"/>
    </row>
    <row r="187" spans="1:7" ht="14.25">
      <c r="A187" s="73">
        <f t="shared" si="9"/>
        <v>0</v>
      </c>
      <c r="B187" s="70">
        <v>17</v>
      </c>
      <c r="C187" s="66"/>
      <c r="D187" s="74">
        <v>17</v>
      </c>
      <c r="E187" s="85"/>
      <c r="F187" s="71">
        <v>17</v>
      </c>
      <c r="G187" s="72"/>
    </row>
    <row r="188" spans="1:7" ht="14.25">
      <c r="A188" s="73">
        <f t="shared" si="9"/>
        <v>0</v>
      </c>
      <c r="B188" s="70">
        <v>18</v>
      </c>
      <c r="C188" s="66"/>
      <c r="D188" s="74">
        <v>18</v>
      </c>
      <c r="E188" s="85"/>
      <c r="F188" s="71">
        <v>18</v>
      </c>
      <c r="G188" s="72"/>
    </row>
    <row r="189" spans="1:7" ht="14.25">
      <c r="A189" s="73">
        <f t="shared" si="9"/>
        <v>0</v>
      </c>
      <c r="B189" s="70">
        <v>19</v>
      </c>
      <c r="C189" s="66"/>
      <c r="D189" s="74">
        <v>19</v>
      </c>
      <c r="E189" s="85"/>
      <c r="F189" s="71">
        <v>19</v>
      </c>
      <c r="G189" s="72"/>
    </row>
    <row r="190" spans="1:7" ht="14.25">
      <c r="A190" s="73">
        <f t="shared" si="9"/>
        <v>0</v>
      </c>
      <c r="B190" s="70">
        <v>20</v>
      </c>
      <c r="C190" s="66"/>
      <c r="D190" s="74">
        <v>20</v>
      </c>
      <c r="E190" s="85"/>
      <c r="F190" s="71">
        <v>20</v>
      </c>
      <c r="G190" s="72"/>
    </row>
    <row r="191" spans="1:7" ht="14.25">
      <c r="A191" s="73">
        <f t="shared" si="9"/>
        <v>0</v>
      </c>
      <c r="B191" s="70">
        <v>21</v>
      </c>
      <c r="C191" s="66"/>
      <c r="D191" s="74">
        <v>21</v>
      </c>
      <c r="E191" s="85"/>
      <c r="F191" s="71">
        <v>21</v>
      </c>
      <c r="G191" s="72"/>
    </row>
    <row r="192" spans="1:7" ht="25.5">
      <c r="A192" s="36"/>
      <c r="B192" s="37">
        <v>1</v>
      </c>
      <c r="C192" s="45"/>
      <c r="D192" s="37">
        <v>1</v>
      </c>
      <c r="E192" s="90"/>
      <c r="F192" s="37">
        <v>1</v>
      </c>
      <c r="G192" s="38"/>
    </row>
    <row r="193" spans="1:7" ht="14.25">
      <c r="A193" s="73">
        <f aca="true" t="shared" si="10" ref="A193:A212">$A$192</f>
        <v>0</v>
      </c>
      <c r="B193" s="74">
        <v>2</v>
      </c>
      <c r="C193" s="66"/>
      <c r="D193" s="74">
        <v>2</v>
      </c>
      <c r="E193" s="85"/>
      <c r="F193" s="71">
        <v>2</v>
      </c>
      <c r="G193" s="75"/>
    </row>
    <row r="194" spans="1:7" ht="14.25">
      <c r="A194" s="73">
        <f t="shared" si="10"/>
        <v>0</v>
      </c>
      <c r="B194" s="74">
        <v>3</v>
      </c>
      <c r="C194" s="66"/>
      <c r="D194" s="74">
        <v>3</v>
      </c>
      <c r="E194" s="85"/>
      <c r="F194" s="71">
        <v>3</v>
      </c>
      <c r="G194" s="75"/>
    </row>
    <row r="195" spans="1:7" ht="14.25">
      <c r="A195" s="73">
        <f t="shared" si="10"/>
        <v>0</v>
      </c>
      <c r="B195" s="74">
        <v>4</v>
      </c>
      <c r="C195" s="66"/>
      <c r="D195" s="74">
        <v>4</v>
      </c>
      <c r="E195" s="85"/>
      <c r="F195" s="71">
        <v>4</v>
      </c>
      <c r="G195" s="75"/>
    </row>
    <row r="196" spans="1:7" ht="14.25">
      <c r="A196" s="73">
        <f t="shared" si="10"/>
        <v>0</v>
      </c>
      <c r="B196" s="74">
        <v>5</v>
      </c>
      <c r="C196" s="66"/>
      <c r="D196" s="74">
        <v>5</v>
      </c>
      <c r="E196" s="85"/>
      <c r="F196" s="71">
        <v>5</v>
      </c>
      <c r="G196" s="75"/>
    </row>
    <row r="197" spans="1:7" ht="14.25">
      <c r="A197" s="73">
        <f t="shared" si="10"/>
        <v>0</v>
      </c>
      <c r="B197" s="74">
        <v>6</v>
      </c>
      <c r="C197" s="66"/>
      <c r="D197" s="74">
        <v>6</v>
      </c>
      <c r="E197" s="85"/>
      <c r="F197" s="71">
        <v>6</v>
      </c>
      <c r="G197" s="75"/>
    </row>
    <row r="198" spans="1:7" ht="14.25">
      <c r="A198" s="73">
        <f t="shared" si="10"/>
        <v>0</v>
      </c>
      <c r="B198" s="74">
        <v>7</v>
      </c>
      <c r="C198" s="66"/>
      <c r="D198" s="74">
        <v>7</v>
      </c>
      <c r="E198" s="85"/>
      <c r="F198" s="71">
        <v>7</v>
      </c>
      <c r="G198" s="75"/>
    </row>
    <row r="199" spans="1:7" ht="14.25">
      <c r="A199" s="73">
        <f t="shared" si="10"/>
        <v>0</v>
      </c>
      <c r="B199" s="74">
        <v>8</v>
      </c>
      <c r="C199" s="66"/>
      <c r="D199" s="74">
        <v>8</v>
      </c>
      <c r="E199" s="85"/>
      <c r="F199" s="71">
        <v>8</v>
      </c>
      <c r="G199" s="75"/>
    </row>
    <row r="200" spans="1:7" ht="14.25">
      <c r="A200" s="73">
        <f t="shared" si="10"/>
        <v>0</v>
      </c>
      <c r="B200" s="74">
        <v>9</v>
      </c>
      <c r="C200" s="66"/>
      <c r="D200" s="74">
        <v>9</v>
      </c>
      <c r="E200" s="85"/>
      <c r="F200" s="71">
        <v>9</v>
      </c>
      <c r="G200" s="75"/>
    </row>
    <row r="201" spans="1:7" ht="14.25">
      <c r="A201" s="73">
        <f t="shared" si="10"/>
        <v>0</v>
      </c>
      <c r="B201" s="74">
        <v>10</v>
      </c>
      <c r="C201" s="66"/>
      <c r="D201" s="74">
        <v>10</v>
      </c>
      <c r="E201" s="85"/>
      <c r="F201" s="71">
        <v>10</v>
      </c>
      <c r="G201" s="75"/>
    </row>
    <row r="202" spans="1:7" ht="14.25">
      <c r="A202" s="73">
        <f t="shared" si="10"/>
        <v>0</v>
      </c>
      <c r="B202" s="74">
        <v>11</v>
      </c>
      <c r="C202" s="66"/>
      <c r="D202" s="74">
        <v>11</v>
      </c>
      <c r="E202" s="85"/>
      <c r="F202" s="71">
        <v>11</v>
      </c>
      <c r="G202" s="75"/>
    </row>
    <row r="203" spans="1:7" ht="14.25">
      <c r="A203" s="73">
        <f t="shared" si="10"/>
        <v>0</v>
      </c>
      <c r="B203" s="74">
        <v>12</v>
      </c>
      <c r="C203" s="66"/>
      <c r="D203" s="74">
        <v>12</v>
      </c>
      <c r="E203" s="85"/>
      <c r="F203" s="71">
        <v>12</v>
      </c>
      <c r="G203" s="75"/>
    </row>
    <row r="204" spans="1:7" ht="14.25">
      <c r="A204" s="73">
        <f t="shared" si="10"/>
        <v>0</v>
      </c>
      <c r="B204" s="74">
        <v>13</v>
      </c>
      <c r="C204" s="66"/>
      <c r="D204" s="74">
        <v>13</v>
      </c>
      <c r="E204" s="85"/>
      <c r="F204" s="71">
        <v>13</v>
      </c>
      <c r="G204" s="75"/>
    </row>
    <row r="205" spans="1:7" ht="14.25">
      <c r="A205" s="73">
        <f t="shared" si="10"/>
        <v>0</v>
      </c>
      <c r="B205" s="74">
        <v>14</v>
      </c>
      <c r="C205" s="66"/>
      <c r="D205" s="74">
        <v>14</v>
      </c>
      <c r="E205" s="85"/>
      <c r="F205" s="71">
        <v>14</v>
      </c>
      <c r="G205" s="75"/>
    </row>
    <row r="206" spans="1:7" ht="14.25">
      <c r="A206" s="73">
        <f t="shared" si="10"/>
        <v>0</v>
      </c>
      <c r="B206" s="74">
        <v>15</v>
      </c>
      <c r="C206" s="66"/>
      <c r="D206" s="74">
        <v>15</v>
      </c>
      <c r="E206" s="85"/>
      <c r="F206" s="71">
        <v>15</v>
      </c>
      <c r="G206" s="75"/>
    </row>
    <row r="207" spans="1:7" ht="14.25">
      <c r="A207" s="73">
        <f t="shared" si="10"/>
        <v>0</v>
      </c>
      <c r="B207" s="74">
        <v>16</v>
      </c>
      <c r="C207" s="66"/>
      <c r="D207" s="74">
        <v>16</v>
      </c>
      <c r="E207" s="85"/>
      <c r="F207" s="71">
        <v>16</v>
      </c>
      <c r="G207" s="75"/>
    </row>
    <row r="208" spans="1:7" ht="14.25">
      <c r="A208" s="73">
        <f t="shared" si="10"/>
        <v>0</v>
      </c>
      <c r="B208" s="74">
        <v>17</v>
      </c>
      <c r="C208" s="66"/>
      <c r="D208" s="74">
        <v>17</v>
      </c>
      <c r="E208" s="85"/>
      <c r="F208" s="71">
        <v>17</v>
      </c>
      <c r="G208" s="75"/>
    </row>
    <row r="209" spans="1:7" ht="14.25">
      <c r="A209" s="73">
        <f t="shared" si="10"/>
        <v>0</v>
      </c>
      <c r="B209" s="74">
        <v>18</v>
      </c>
      <c r="C209" s="66"/>
      <c r="D209" s="74">
        <v>18</v>
      </c>
      <c r="E209" s="85"/>
      <c r="F209" s="71">
        <v>18</v>
      </c>
      <c r="G209" s="75"/>
    </row>
    <row r="210" spans="1:7" ht="14.25">
      <c r="A210" s="73">
        <f t="shared" si="10"/>
        <v>0</v>
      </c>
      <c r="B210" s="74">
        <v>19</v>
      </c>
      <c r="C210" s="66"/>
      <c r="D210" s="74">
        <v>19</v>
      </c>
      <c r="E210" s="85"/>
      <c r="F210" s="71">
        <v>19</v>
      </c>
      <c r="G210" s="75"/>
    </row>
    <row r="211" spans="1:7" ht="14.25">
      <c r="A211" s="73">
        <f t="shared" si="10"/>
        <v>0</v>
      </c>
      <c r="B211" s="74">
        <v>20</v>
      </c>
      <c r="C211" s="66"/>
      <c r="D211" s="74">
        <v>20</v>
      </c>
      <c r="E211" s="85"/>
      <c r="F211" s="71">
        <v>20</v>
      </c>
      <c r="G211" s="75"/>
    </row>
    <row r="212" spans="1:7" ht="14.25">
      <c r="A212" s="73">
        <f t="shared" si="10"/>
        <v>0</v>
      </c>
      <c r="B212" s="74">
        <v>21</v>
      </c>
      <c r="C212" s="66"/>
      <c r="D212" s="74">
        <v>21</v>
      </c>
      <c r="E212" s="85"/>
      <c r="F212" s="71">
        <v>21</v>
      </c>
      <c r="G212" s="75"/>
    </row>
    <row r="213" spans="1:7" ht="25.5">
      <c r="A213" s="36"/>
      <c r="B213" s="35">
        <v>1</v>
      </c>
      <c r="C213" s="44"/>
      <c r="D213" s="35">
        <v>1</v>
      </c>
      <c r="E213" s="88"/>
      <c r="F213" s="35">
        <v>1</v>
      </c>
      <c r="G213" s="34"/>
    </row>
    <row r="214" spans="1:7" ht="14.25">
      <c r="A214" s="73">
        <f aca="true" t="shared" si="11" ref="A214:A254">$A$213</f>
        <v>0</v>
      </c>
      <c r="B214" s="70">
        <v>2</v>
      </c>
      <c r="C214" s="66"/>
      <c r="D214" s="74">
        <v>2</v>
      </c>
      <c r="E214" s="85"/>
      <c r="F214" s="71">
        <v>2</v>
      </c>
      <c r="G214" s="72"/>
    </row>
    <row r="215" spans="1:7" ht="14.25">
      <c r="A215" s="73">
        <f t="shared" si="11"/>
        <v>0</v>
      </c>
      <c r="B215" s="70">
        <v>3</v>
      </c>
      <c r="C215" s="66"/>
      <c r="D215" s="74">
        <v>3</v>
      </c>
      <c r="E215" s="85"/>
      <c r="F215" s="71">
        <v>3</v>
      </c>
      <c r="G215" s="72"/>
    </row>
    <row r="216" spans="1:7" ht="14.25">
      <c r="A216" s="73">
        <f t="shared" si="11"/>
        <v>0</v>
      </c>
      <c r="B216" s="70">
        <v>4</v>
      </c>
      <c r="C216" s="66"/>
      <c r="D216" s="74">
        <v>4</v>
      </c>
      <c r="E216" s="85"/>
      <c r="F216" s="71">
        <v>4</v>
      </c>
      <c r="G216" s="72"/>
    </row>
    <row r="217" spans="1:7" ht="14.25">
      <c r="A217" s="73">
        <f t="shared" si="11"/>
        <v>0</v>
      </c>
      <c r="B217" s="70">
        <v>5</v>
      </c>
      <c r="C217" s="66"/>
      <c r="D217" s="74">
        <v>5</v>
      </c>
      <c r="E217" s="85"/>
      <c r="F217" s="71">
        <v>5</v>
      </c>
      <c r="G217" s="72"/>
    </row>
    <row r="218" spans="1:7" ht="14.25">
      <c r="A218" s="73">
        <f t="shared" si="11"/>
        <v>0</v>
      </c>
      <c r="B218" s="70">
        <v>6</v>
      </c>
      <c r="C218" s="66"/>
      <c r="D218" s="74">
        <v>6</v>
      </c>
      <c r="E218" s="85"/>
      <c r="F218" s="71">
        <v>6</v>
      </c>
      <c r="G218" s="72"/>
    </row>
    <row r="219" spans="1:7" ht="14.25">
      <c r="A219" s="73">
        <f t="shared" si="11"/>
        <v>0</v>
      </c>
      <c r="B219" s="70">
        <v>7</v>
      </c>
      <c r="C219" s="66"/>
      <c r="D219" s="74">
        <v>7</v>
      </c>
      <c r="E219" s="85"/>
      <c r="F219" s="71">
        <v>7</v>
      </c>
      <c r="G219" s="72"/>
    </row>
    <row r="220" spans="1:7" ht="14.25">
      <c r="A220" s="73">
        <f t="shared" si="11"/>
        <v>0</v>
      </c>
      <c r="B220" s="70">
        <v>8</v>
      </c>
      <c r="C220" s="66"/>
      <c r="D220" s="74">
        <v>8</v>
      </c>
      <c r="E220" s="85"/>
      <c r="F220" s="71">
        <v>8</v>
      </c>
      <c r="G220" s="72"/>
    </row>
    <row r="221" spans="1:7" ht="14.25">
      <c r="A221" s="73">
        <f t="shared" si="11"/>
        <v>0</v>
      </c>
      <c r="B221" s="70">
        <v>9</v>
      </c>
      <c r="C221" s="66"/>
      <c r="D221" s="74">
        <v>9</v>
      </c>
      <c r="E221" s="85"/>
      <c r="F221" s="71">
        <v>9</v>
      </c>
      <c r="G221" s="72"/>
    </row>
    <row r="222" spans="1:7" ht="14.25">
      <c r="A222" s="73">
        <f t="shared" si="11"/>
        <v>0</v>
      </c>
      <c r="B222" s="70">
        <v>10</v>
      </c>
      <c r="C222" s="66"/>
      <c r="D222" s="74">
        <v>10</v>
      </c>
      <c r="E222" s="85"/>
      <c r="F222" s="71">
        <v>10</v>
      </c>
      <c r="G222" s="72"/>
    </row>
    <row r="223" spans="1:7" ht="14.25">
      <c r="A223" s="73">
        <f t="shared" si="11"/>
        <v>0</v>
      </c>
      <c r="B223" s="70">
        <v>11</v>
      </c>
      <c r="C223" s="66"/>
      <c r="D223" s="74">
        <v>11</v>
      </c>
      <c r="E223" s="85"/>
      <c r="F223" s="71">
        <v>11</v>
      </c>
      <c r="G223" s="72"/>
    </row>
    <row r="224" spans="1:7" ht="14.25">
      <c r="A224" s="73">
        <f t="shared" si="11"/>
        <v>0</v>
      </c>
      <c r="B224" s="70">
        <v>12</v>
      </c>
      <c r="C224" s="66"/>
      <c r="D224" s="74">
        <v>12</v>
      </c>
      <c r="E224" s="85"/>
      <c r="F224" s="71">
        <v>12</v>
      </c>
      <c r="G224" s="72"/>
    </row>
    <row r="225" spans="1:7" ht="14.25">
      <c r="A225" s="73">
        <f t="shared" si="11"/>
        <v>0</v>
      </c>
      <c r="B225" s="70">
        <v>13</v>
      </c>
      <c r="C225" s="66"/>
      <c r="D225" s="74">
        <v>13</v>
      </c>
      <c r="E225" s="85"/>
      <c r="F225" s="71">
        <v>13</v>
      </c>
      <c r="G225" s="72"/>
    </row>
    <row r="226" spans="1:7" ht="14.25">
      <c r="A226" s="73">
        <f t="shared" si="11"/>
        <v>0</v>
      </c>
      <c r="B226" s="70">
        <v>14</v>
      </c>
      <c r="C226" s="66"/>
      <c r="D226" s="74">
        <v>14</v>
      </c>
      <c r="E226" s="85"/>
      <c r="F226" s="71">
        <v>14</v>
      </c>
      <c r="G226" s="72"/>
    </row>
    <row r="227" spans="1:7" ht="14.25">
      <c r="A227" s="73">
        <f t="shared" si="11"/>
        <v>0</v>
      </c>
      <c r="B227" s="70">
        <v>15</v>
      </c>
      <c r="C227" s="66"/>
      <c r="D227" s="74">
        <v>15</v>
      </c>
      <c r="E227" s="85"/>
      <c r="F227" s="71">
        <v>15</v>
      </c>
      <c r="G227" s="72"/>
    </row>
    <row r="228" spans="1:7" ht="14.25">
      <c r="A228" s="73">
        <f t="shared" si="11"/>
        <v>0</v>
      </c>
      <c r="B228" s="70">
        <v>16</v>
      </c>
      <c r="C228" s="66"/>
      <c r="D228" s="74">
        <v>16</v>
      </c>
      <c r="E228" s="85"/>
      <c r="F228" s="71">
        <v>16</v>
      </c>
      <c r="G228" s="72"/>
    </row>
    <row r="229" spans="1:7" ht="14.25">
      <c r="A229" s="73">
        <f t="shared" si="11"/>
        <v>0</v>
      </c>
      <c r="B229" s="70">
        <v>17</v>
      </c>
      <c r="C229" s="66"/>
      <c r="D229" s="74">
        <v>17</v>
      </c>
      <c r="E229" s="85"/>
      <c r="F229" s="71">
        <v>17</v>
      </c>
      <c r="G229" s="72"/>
    </row>
    <row r="230" spans="1:7" ht="14.25">
      <c r="A230" s="73">
        <f t="shared" si="11"/>
        <v>0</v>
      </c>
      <c r="B230" s="70">
        <v>18</v>
      </c>
      <c r="C230" s="66"/>
      <c r="D230" s="74">
        <v>18</v>
      </c>
      <c r="E230" s="85"/>
      <c r="F230" s="71">
        <v>18</v>
      </c>
      <c r="G230" s="72"/>
    </row>
    <row r="231" spans="1:7" ht="14.25">
      <c r="A231" s="73">
        <f t="shared" si="11"/>
        <v>0</v>
      </c>
      <c r="B231" s="70">
        <v>19</v>
      </c>
      <c r="C231" s="66"/>
      <c r="D231" s="74">
        <v>19</v>
      </c>
      <c r="E231" s="85"/>
      <c r="F231" s="71">
        <v>19</v>
      </c>
      <c r="G231" s="72"/>
    </row>
    <row r="232" spans="1:7" ht="14.25">
      <c r="A232" s="73">
        <f t="shared" si="11"/>
        <v>0</v>
      </c>
      <c r="B232" s="70">
        <v>20</v>
      </c>
      <c r="C232" s="66"/>
      <c r="D232" s="74">
        <v>20</v>
      </c>
      <c r="E232" s="85"/>
      <c r="F232" s="71">
        <v>20</v>
      </c>
      <c r="G232" s="72"/>
    </row>
    <row r="233" spans="1:7" ht="15" customHeight="1">
      <c r="A233" s="73">
        <f t="shared" si="11"/>
        <v>0</v>
      </c>
      <c r="B233" s="70">
        <v>21</v>
      </c>
      <c r="C233" s="66"/>
      <c r="D233" s="74">
        <v>21</v>
      </c>
      <c r="E233" s="85"/>
      <c r="F233" s="71">
        <v>21</v>
      </c>
      <c r="G233" s="72"/>
    </row>
    <row r="234" spans="1:7" ht="25.5">
      <c r="A234" s="36"/>
      <c r="B234" s="35">
        <v>1</v>
      </c>
      <c r="C234" s="44"/>
      <c r="D234" s="35">
        <v>1</v>
      </c>
      <c r="E234" s="88"/>
      <c r="F234" s="35">
        <v>1</v>
      </c>
      <c r="G234" s="34"/>
    </row>
    <row r="235" spans="1:7" ht="14.25">
      <c r="A235" s="73">
        <f t="shared" si="11"/>
        <v>0</v>
      </c>
      <c r="B235" s="70">
        <v>2</v>
      </c>
      <c r="C235" s="66"/>
      <c r="D235" s="74">
        <v>2</v>
      </c>
      <c r="E235" s="85"/>
      <c r="F235" s="71">
        <v>2</v>
      </c>
      <c r="G235" s="72"/>
    </row>
    <row r="236" spans="1:7" ht="14.25">
      <c r="A236" s="73">
        <f t="shared" si="11"/>
        <v>0</v>
      </c>
      <c r="B236" s="70">
        <v>3</v>
      </c>
      <c r="C236" s="66"/>
      <c r="D236" s="74">
        <v>3</v>
      </c>
      <c r="E236" s="85"/>
      <c r="F236" s="71">
        <v>3</v>
      </c>
      <c r="G236" s="72"/>
    </row>
    <row r="237" spans="1:7" ht="14.25">
      <c r="A237" s="73">
        <f t="shared" si="11"/>
        <v>0</v>
      </c>
      <c r="B237" s="70">
        <v>4</v>
      </c>
      <c r="C237" s="66"/>
      <c r="D237" s="74">
        <v>4</v>
      </c>
      <c r="E237" s="85"/>
      <c r="F237" s="71">
        <v>4</v>
      </c>
      <c r="G237" s="72"/>
    </row>
    <row r="238" spans="1:7" ht="14.25">
      <c r="A238" s="73">
        <f t="shared" si="11"/>
        <v>0</v>
      </c>
      <c r="B238" s="70">
        <v>5</v>
      </c>
      <c r="C238" s="66"/>
      <c r="D238" s="74">
        <v>5</v>
      </c>
      <c r="E238" s="85"/>
      <c r="F238" s="71">
        <v>5</v>
      </c>
      <c r="G238" s="72"/>
    </row>
    <row r="239" spans="1:7" ht="14.25">
      <c r="A239" s="73">
        <f t="shared" si="11"/>
        <v>0</v>
      </c>
      <c r="B239" s="70">
        <v>6</v>
      </c>
      <c r="C239" s="66"/>
      <c r="D239" s="74">
        <v>6</v>
      </c>
      <c r="E239" s="85"/>
      <c r="F239" s="71">
        <v>6</v>
      </c>
      <c r="G239" s="72"/>
    </row>
    <row r="240" spans="1:7" ht="14.25">
      <c r="A240" s="73">
        <f t="shared" si="11"/>
        <v>0</v>
      </c>
      <c r="B240" s="70">
        <v>7</v>
      </c>
      <c r="C240" s="66"/>
      <c r="D240" s="74">
        <v>7</v>
      </c>
      <c r="E240" s="85"/>
      <c r="F240" s="71">
        <v>7</v>
      </c>
      <c r="G240" s="72"/>
    </row>
    <row r="241" spans="1:7" ht="14.25">
      <c r="A241" s="73">
        <f t="shared" si="11"/>
        <v>0</v>
      </c>
      <c r="B241" s="70">
        <v>8</v>
      </c>
      <c r="C241" s="66"/>
      <c r="D241" s="74">
        <v>8</v>
      </c>
      <c r="E241" s="85"/>
      <c r="F241" s="71">
        <v>8</v>
      </c>
      <c r="G241" s="72"/>
    </row>
    <row r="242" spans="1:7" ht="14.25">
      <c r="A242" s="73">
        <f t="shared" si="11"/>
        <v>0</v>
      </c>
      <c r="B242" s="70">
        <v>9</v>
      </c>
      <c r="C242" s="66"/>
      <c r="D242" s="74">
        <v>9</v>
      </c>
      <c r="E242" s="85"/>
      <c r="F242" s="71">
        <v>9</v>
      </c>
      <c r="G242" s="72"/>
    </row>
    <row r="243" spans="1:7" ht="14.25">
      <c r="A243" s="73">
        <f t="shared" si="11"/>
        <v>0</v>
      </c>
      <c r="B243" s="70">
        <v>10</v>
      </c>
      <c r="C243" s="66"/>
      <c r="D243" s="74">
        <v>10</v>
      </c>
      <c r="E243" s="85"/>
      <c r="F243" s="71">
        <v>10</v>
      </c>
      <c r="G243" s="72"/>
    </row>
    <row r="244" spans="1:7" ht="14.25">
      <c r="A244" s="73">
        <f t="shared" si="11"/>
        <v>0</v>
      </c>
      <c r="B244" s="70">
        <v>11</v>
      </c>
      <c r="C244" s="66"/>
      <c r="D244" s="74">
        <v>11</v>
      </c>
      <c r="E244" s="85"/>
      <c r="F244" s="71">
        <v>11</v>
      </c>
      <c r="G244" s="72"/>
    </row>
    <row r="245" spans="1:7" ht="14.25">
      <c r="A245" s="73">
        <f t="shared" si="11"/>
        <v>0</v>
      </c>
      <c r="B245" s="70">
        <v>12</v>
      </c>
      <c r="C245" s="66"/>
      <c r="D245" s="74">
        <v>12</v>
      </c>
      <c r="E245" s="85"/>
      <c r="F245" s="71">
        <v>12</v>
      </c>
      <c r="G245" s="72"/>
    </row>
    <row r="246" spans="1:7" ht="14.25">
      <c r="A246" s="73">
        <f t="shared" si="11"/>
        <v>0</v>
      </c>
      <c r="B246" s="70">
        <v>13</v>
      </c>
      <c r="C246" s="66"/>
      <c r="D246" s="74">
        <v>13</v>
      </c>
      <c r="E246" s="85"/>
      <c r="F246" s="71">
        <v>13</v>
      </c>
      <c r="G246" s="72"/>
    </row>
    <row r="247" spans="1:7" ht="14.25">
      <c r="A247" s="73">
        <f t="shared" si="11"/>
        <v>0</v>
      </c>
      <c r="B247" s="70">
        <v>14</v>
      </c>
      <c r="C247" s="66"/>
      <c r="D247" s="74">
        <v>14</v>
      </c>
      <c r="E247" s="85"/>
      <c r="F247" s="71">
        <v>14</v>
      </c>
      <c r="G247" s="72"/>
    </row>
    <row r="248" spans="1:7" ht="14.25">
      <c r="A248" s="73">
        <f t="shared" si="11"/>
        <v>0</v>
      </c>
      <c r="B248" s="70">
        <v>15</v>
      </c>
      <c r="C248" s="66"/>
      <c r="D248" s="74">
        <v>15</v>
      </c>
      <c r="E248" s="85"/>
      <c r="F248" s="71">
        <v>15</v>
      </c>
      <c r="G248" s="72"/>
    </row>
    <row r="249" spans="1:7" ht="14.25">
      <c r="A249" s="73">
        <f t="shared" si="11"/>
        <v>0</v>
      </c>
      <c r="B249" s="70">
        <v>16</v>
      </c>
      <c r="C249" s="66"/>
      <c r="D249" s="74">
        <v>16</v>
      </c>
      <c r="E249" s="85"/>
      <c r="F249" s="71">
        <v>16</v>
      </c>
      <c r="G249" s="72"/>
    </row>
    <row r="250" spans="1:7" ht="14.25">
      <c r="A250" s="73">
        <f t="shared" si="11"/>
        <v>0</v>
      </c>
      <c r="B250" s="70">
        <v>17</v>
      </c>
      <c r="C250" s="66"/>
      <c r="D250" s="74">
        <v>17</v>
      </c>
      <c r="E250" s="85"/>
      <c r="F250" s="71">
        <v>17</v>
      </c>
      <c r="G250" s="72"/>
    </row>
    <row r="251" spans="1:7" ht="14.25">
      <c r="A251" s="73">
        <f t="shared" si="11"/>
        <v>0</v>
      </c>
      <c r="B251" s="70">
        <v>18</v>
      </c>
      <c r="C251" s="66"/>
      <c r="D251" s="74">
        <v>18</v>
      </c>
      <c r="E251" s="85"/>
      <c r="F251" s="71">
        <v>18</v>
      </c>
      <c r="G251" s="72"/>
    </row>
    <row r="252" spans="1:7" ht="14.25">
      <c r="A252" s="73">
        <f t="shared" si="11"/>
        <v>0</v>
      </c>
      <c r="B252" s="70">
        <v>19</v>
      </c>
      <c r="C252" s="66"/>
      <c r="D252" s="74">
        <v>19</v>
      </c>
      <c r="E252" s="85"/>
      <c r="F252" s="71">
        <v>19</v>
      </c>
      <c r="G252" s="72"/>
    </row>
    <row r="253" spans="1:7" ht="14.25">
      <c r="A253" s="73">
        <f t="shared" si="11"/>
        <v>0</v>
      </c>
      <c r="B253" s="70">
        <v>20</v>
      </c>
      <c r="C253" s="66"/>
      <c r="D253" s="74">
        <v>20</v>
      </c>
      <c r="E253" s="85"/>
      <c r="F253" s="71">
        <v>20</v>
      </c>
      <c r="G253" s="72"/>
    </row>
    <row r="254" spans="1:7" ht="15" customHeight="1">
      <c r="A254" s="73">
        <f t="shared" si="11"/>
        <v>0</v>
      </c>
      <c r="B254" s="70">
        <v>21</v>
      </c>
      <c r="C254" s="66"/>
      <c r="D254" s="74">
        <v>21</v>
      </c>
      <c r="E254" s="85"/>
      <c r="F254" s="71">
        <v>21</v>
      </c>
      <c r="G254" s="72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8"/>
  <sheetViews>
    <sheetView showGridLines="0" showRowColHeaders="0" showOutlineSymbols="0" zoomScalePageLayoutView="0" workbookViewId="0" topLeftCell="A1">
      <selection activeCell="B1" sqref="B1"/>
    </sheetView>
  </sheetViews>
  <sheetFormatPr defaultColWidth="11.421875" defaultRowHeight="12.75"/>
  <cols>
    <col min="1" max="1" width="6.7109375" style="0" customWidth="1"/>
  </cols>
  <sheetData>
    <row r="1" ht="18">
      <c r="B1" s="178" t="s">
        <v>95</v>
      </c>
    </row>
    <row r="3" ht="12.75">
      <c r="B3" t="s">
        <v>96</v>
      </c>
    </row>
    <row r="4" ht="12.75">
      <c r="B4" t="s">
        <v>128</v>
      </c>
    </row>
    <row r="5" ht="12.75">
      <c r="B5" t="s">
        <v>141</v>
      </c>
    </row>
    <row r="7" ht="12.75">
      <c r="B7" t="s">
        <v>97</v>
      </c>
    </row>
    <row r="8" ht="12.75">
      <c r="B8" t="s">
        <v>91</v>
      </c>
    </row>
    <row r="9" ht="12.75">
      <c r="B9" t="s">
        <v>98</v>
      </c>
    </row>
    <row r="10" ht="12.75">
      <c r="B10" t="s">
        <v>99</v>
      </c>
    </row>
    <row r="11" ht="12.75">
      <c r="B11" t="s">
        <v>100</v>
      </c>
    </row>
    <row r="12" ht="12.75">
      <c r="B12" t="s">
        <v>101</v>
      </c>
    </row>
    <row r="14" ht="12.75">
      <c r="B14" t="s">
        <v>102</v>
      </c>
    </row>
    <row r="15" ht="12.75">
      <c r="B15" t="s">
        <v>103</v>
      </c>
    </row>
    <row r="16" ht="12.75">
      <c r="B16" t="s">
        <v>104</v>
      </c>
    </row>
    <row r="17" ht="12.75">
      <c r="B17" t="s">
        <v>105</v>
      </c>
    </row>
    <row r="18" ht="12.75">
      <c r="B18" t="s">
        <v>142</v>
      </c>
    </row>
    <row r="19" ht="12.75">
      <c r="B19" t="s">
        <v>106</v>
      </c>
    </row>
    <row r="21" ht="12.75">
      <c r="B21" t="s">
        <v>107</v>
      </c>
    </row>
    <row r="22" ht="12.75">
      <c r="B22" t="s">
        <v>108</v>
      </c>
    </row>
    <row r="23" ht="12.75">
      <c r="B23" t="s">
        <v>109</v>
      </c>
    </row>
    <row r="24" ht="12.75">
      <c r="B24" t="s">
        <v>110</v>
      </c>
    </row>
    <row r="25" ht="12.75">
      <c r="B25" t="s">
        <v>111</v>
      </c>
    </row>
    <row r="26" ht="12.75">
      <c r="B26" t="s">
        <v>112</v>
      </c>
    </row>
    <row r="27" ht="12.75">
      <c r="B27" t="s">
        <v>113</v>
      </c>
    </row>
    <row r="28" ht="12.75">
      <c r="B28" t="s">
        <v>114</v>
      </c>
    </row>
    <row r="29" ht="12.75">
      <c r="B29" t="s">
        <v>91</v>
      </c>
    </row>
    <row r="30" ht="12.75">
      <c r="B30" t="s">
        <v>115</v>
      </c>
    </row>
    <row r="31" ht="12.75">
      <c r="B31" s="212" t="s">
        <v>161</v>
      </c>
    </row>
    <row r="32" ht="12.75">
      <c r="B32" t="s">
        <v>116</v>
      </c>
    </row>
    <row r="33" ht="12.75">
      <c r="B33" t="s">
        <v>117</v>
      </c>
    </row>
    <row r="34" spans="2:6" ht="12.75">
      <c r="B34" s="2" t="s">
        <v>143</v>
      </c>
      <c r="C34" s="2"/>
      <c r="D34" s="2"/>
      <c r="E34" s="2"/>
      <c r="F34" s="2"/>
    </row>
    <row r="35" ht="12.75">
      <c r="B35" t="s">
        <v>144</v>
      </c>
    </row>
    <row r="37" ht="12.75">
      <c r="B37" s="212" t="s">
        <v>151</v>
      </c>
    </row>
    <row r="38" ht="12.75">
      <c r="B38" s="212" t="s">
        <v>162</v>
      </c>
    </row>
    <row r="39" ht="12.75">
      <c r="B39" s="212" t="s">
        <v>163</v>
      </c>
    </row>
    <row r="41" ht="12.75">
      <c r="B41" t="s">
        <v>118</v>
      </c>
    </row>
    <row r="42" ht="12.75">
      <c r="B42" t="s">
        <v>119</v>
      </c>
    </row>
    <row r="44" ht="12.75">
      <c r="B44" t="s">
        <v>120</v>
      </c>
    </row>
    <row r="46" ht="12.75">
      <c r="B46" t="s">
        <v>121</v>
      </c>
    </row>
    <row r="47" ht="12.75">
      <c r="B47" t="s">
        <v>122</v>
      </c>
    </row>
    <row r="49" ht="12.75">
      <c r="B49" t="s">
        <v>123</v>
      </c>
    </row>
    <row r="50" ht="12.75">
      <c r="B50" t="s">
        <v>124</v>
      </c>
    </row>
    <row r="52" ht="12.75">
      <c r="B52" t="s">
        <v>125</v>
      </c>
    </row>
    <row r="53" ht="12.75">
      <c r="B53" t="s">
        <v>126</v>
      </c>
    </row>
    <row r="55" ht="12.75">
      <c r="B55" t="s">
        <v>145</v>
      </c>
    </row>
    <row r="57" ht="12.75">
      <c r="B57" t="s">
        <v>127</v>
      </c>
    </row>
    <row r="58" ht="12.75">
      <c r="B58" t="s">
        <v>149</v>
      </c>
    </row>
  </sheetData>
  <sheetProtection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N108" sqref="N108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3.5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3.5" thickTop="1">
      <c r="A5" s="180" t="str">
        <f>DKB!D8</f>
        <v>SV Heim</v>
      </c>
      <c r="B5" s="181"/>
      <c r="C5" s="181"/>
      <c r="D5" s="181"/>
      <c r="E5" s="181"/>
      <c r="F5" s="182"/>
      <c r="G5" s="179"/>
      <c r="H5" s="180" t="str">
        <f>A5</f>
        <v>SV Heim</v>
      </c>
      <c r="I5" s="181"/>
      <c r="J5" s="181"/>
      <c r="K5" s="181"/>
      <c r="L5" s="181"/>
      <c r="M5" s="182"/>
    </row>
    <row r="6" spans="1:13" ht="13.5" thickBot="1">
      <c r="A6" s="183"/>
      <c r="B6" s="184" t="str">
        <f>DKB!R8</f>
        <v>SV Auswärts</v>
      </c>
      <c r="C6" s="184"/>
      <c r="D6" s="184"/>
      <c r="E6" s="184"/>
      <c r="F6" s="185">
        <f>DKB!V3</f>
        <v>41959</v>
      </c>
      <c r="G6" s="179"/>
      <c r="H6" s="183" t="s">
        <v>91</v>
      </c>
      <c r="I6" s="184" t="str">
        <f>B6</f>
        <v>SV Auswärts</v>
      </c>
      <c r="J6" s="184"/>
      <c r="K6" s="184"/>
      <c r="L6" s="184"/>
      <c r="M6" s="185">
        <f>F6</f>
        <v>41959</v>
      </c>
    </row>
    <row r="7" spans="1:13" ht="12.75">
      <c r="A7" s="186" t="s">
        <v>129</v>
      </c>
      <c r="B7" s="187"/>
      <c r="C7" s="187"/>
      <c r="D7" s="187"/>
      <c r="E7" s="187"/>
      <c r="F7" s="188"/>
      <c r="G7" s="179"/>
      <c r="H7" s="186" t="s">
        <v>129</v>
      </c>
      <c r="I7" s="187"/>
      <c r="J7" s="187"/>
      <c r="K7" s="187"/>
      <c r="L7" s="187"/>
      <c r="M7" s="188"/>
    </row>
    <row r="8" spans="1:13" ht="12.75">
      <c r="A8" s="189" t="s">
        <v>130</v>
      </c>
      <c r="B8" s="187"/>
      <c r="C8" s="187"/>
      <c r="D8" s="187"/>
      <c r="E8" s="187"/>
      <c r="F8" s="188"/>
      <c r="G8" s="179"/>
      <c r="H8" s="189" t="s">
        <v>130</v>
      </c>
      <c r="I8" s="187"/>
      <c r="J8" s="187"/>
      <c r="K8" s="187"/>
      <c r="L8" s="187"/>
      <c r="M8" s="188"/>
    </row>
    <row r="9" spans="1:13" ht="12.75">
      <c r="A9" s="186"/>
      <c r="B9" s="187"/>
      <c r="C9" s="187"/>
      <c r="D9" s="187"/>
      <c r="E9" s="187"/>
      <c r="F9" s="188"/>
      <c r="G9" s="179"/>
      <c r="H9" s="186"/>
      <c r="I9" s="187"/>
      <c r="J9" s="187"/>
      <c r="K9" s="187"/>
      <c r="L9" s="187"/>
      <c r="M9" s="188"/>
    </row>
    <row r="10" spans="1:13" ht="12.75">
      <c r="A10" s="186" t="s">
        <v>131</v>
      </c>
      <c r="B10" s="187"/>
      <c r="C10" s="187" t="str">
        <f>IF(DKB!B11=0,"",DKB!B11)</f>
        <v>Katrin Musterfrau</v>
      </c>
      <c r="D10" s="187"/>
      <c r="E10" s="187"/>
      <c r="F10" s="188"/>
      <c r="G10" s="179"/>
      <c r="H10" s="186" t="s">
        <v>131</v>
      </c>
      <c r="I10" s="187"/>
      <c r="J10" s="187" t="str">
        <f>IF(DKB!P11=0,"",DKB!P11)</f>
        <v>Max Mustermann</v>
      </c>
      <c r="K10" s="187"/>
      <c r="L10" s="187"/>
      <c r="M10" s="188"/>
    </row>
    <row r="11" spans="1:13" ht="13.5" thickBot="1">
      <c r="A11" s="186"/>
      <c r="B11" s="187"/>
      <c r="C11" s="187"/>
      <c r="D11" s="187"/>
      <c r="E11" s="187"/>
      <c r="F11" s="188"/>
      <c r="G11" s="179"/>
      <c r="H11" s="186"/>
      <c r="I11" s="187"/>
      <c r="J11" s="187"/>
      <c r="K11" s="187"/>
      <c r="L11" s="187"/>
      <c r="M11" s="188"/>
    </row>
    <row r="12" spans="1:13" ht="13.5" thickBot="1">
      <c r="A12" s="190" t="s">
        <v>150</v>
      </c>
      <c r="B12" s="191" t="s">
        <v>132</v>
      </c>
      <c r="C12" s="191" t="s">
        <v>17</v>
      </c>
      <c r="D12" s="191" t="s">
        <v>133</v>
      </c>
      <c r="E12" s="191" t="s">
        <v>134</v>
      </c>
      <c r="F12" s="192" t="s">
        <v>135</v>
      </c>
      <c r="G12" s="179"/>
      <c r="H12" s="190" t="s">
        <v>150</v>
      </c>
      <c r="I12" s="191" t="s">
        <v>132</v>
      </c>
      <c r="J12" s="191" t="s">
        <v>17</v>
      </c>
      <c r="K12" s="191" t="s">
        <v>133</v>
      </c>
      <c r="L12" s="191" t="s">
        <v>134</v>
      </c>
      <c r="M12" s="192" t="s">
        <v>135</v>
      </c>
    </row>
    <row r="13" spans="1:13" ht="19.5" customHeight="1" thickBot="1">
      <c r="A13" s="190">
        <v>1</v>
      </c>
      <c r="B13" s="191"/>
      <c r="C13" s="191"/>
      <c r="D13" s="191"/>
      <c r="E13" s="191"/>
      <c r="F13" s="192"/>
      <c r="G13" s="179"/>
      <c r="H13" s="190">
        <v>1</v>
      </c>
      <c r="I13" s="191"/>
      <c r="J13" s="191"/>
      <c r="K13" s="191"/>
      <c r="L13" s="191"/>
      <c r="M13" s="192"/>
    </row>
    <row r="14" spans="1:13" ht="19.5" customHeight="1" thickBot="1">
      <c r="A14" s="190">
        <v>2</v>
      </c>
      <c r="B14" s="191"/>
      <c r="C14" s="191"/>
      <c r="D14" s="191"/>
      <c r="E14" s="191"/>
      <c r="F14" s="192"/>
      <c r="G14" s="179"/>
      <c r="H14" s="190">
        <v>2</v>
      </c>
      <c r="I14" s="191"/>
      <c r="J14" s="191"/>
      <c r="K14" s="191"/>
      <c r="L14" s="191"/>
      <c r="M14" s="192"/>
    </row>
    <row r="15" spans="1:13" ht="19.5" customHeight="1" thickBot="1">
      <c r="A15" s="190">
        <v>3</v>
      </c>
      <c r="B15" s="191"/>
      <c r="C15" s="191"/>
      <c r="D15" s="191"/>
      <c r="E15" s="191"/>
      <c r="F15" s="192"/>
      <c r="G15" s="179"/>
      <c r="H15" s="190">
        <v>3</v>
      </c>
      <c r="I15" s="191"/>
      <c r="J15" s="191"/>
      <c r="K15" s="191"/>
      <c r="L15" s="191"/>
      <c r="M15" s="192"/>
    </row>
    <row r="16" spans="1:13" ht="19.5" customHeight="1" thickBot="1">
      <c r="A16" s="193">
        <v>4</v>
      </c>
      <c r="B16" s="194"/>
      <c r="C16" s="194"/>
      <c r="D16" s="194"/>
      <c r="E16" s="194"/>
      <c r="F16" s="195"/>
      <c r="G16" s="179"/>
      <c r="H16" s="193">
        <v>4</v>
      </c>
      <c r="I16" s="194"/>
      <c r="J16" s="194"/>
      <c r="K16" s="194"/>
      <c r="L16" s="194"/>
      <c r="M16" s="195"/>
    </row>
    <row r="17" spans="1:13" ht="19.5" customHeight="1" thickBot="1">
      <c r="A17" s="196"/>
      <c r="B17" s="197"/>
      <c r="C17" s="197"/>
      <c r="D17" s="197"/>
      <c r="E17" s="197"/>
      <c r="F17" s="198"/>
      <c r="G17" s="179"/>
      <c r="H17" s="196"/>
      <c r="I17" s="197"/>
      <c r="J17" s="197"/>
      <c r="K17" s="197"/>
      <c r="L17" s="197"/>
      <c r="M17" s="198"/>
    </row>
    <row r="18" spans="1:13" ht="19.5" customHeight="1" thickBot="1">
      <c r="A18" s="199" t="s">
        <v>134</v>
      </c>
      <c r="B18" s="200"/>
      <c r="C18" s="200"/>
      <c r="D18" s="200"/>
      <c r="E18" s="200"/>
      <c r="F18" s="201"/>
      <c r="G18" s="179"/>
      <c r="H18" s="199" t="s">
        <v>134</v>
      </c>
      <c r="I18" s="200"/>
      <c r="J18" s="200"/>
      <c r="K18" s="200"/>
      <c r="L18" s="200"/>
      <c r="M18" s="201"/>
    </row>
    <row r="19" spans="1:13" ht="13.5" thickTop="1">
      <c r="A19" s="202"/>
      <c r="B19" s="202"/>
      <c r="C19" s="202"/>
      <c r="D19" s="202"/>
      <c r="E19" s="202"/>
      <c r="F19" s="202"/>
      <c r="G19" s="179"/>
      <c r="H19" s="202"/>
      <c r="I19" s="202"/>
      <c r="J19" s="202"/>
      <c r="K19" s="202"/>
      <c r="L19" s="202"/>
      <c r="M19" s="202"/>
    </row>
    <row r="20" spans="1:13" ht="12.75">
      <c r="A20" s="202"/>
      <c r="B20" s="202"/>
      <c r="C20" s="202"/>
      <c r="D20" s="202"/>
      <c r="E20" s="202"/>
      <c r="F20" s="202"/>
      <c r="G20" s="179"/>
      <c r="H20" s="202"/>
      <c r="I20" s="202"/>
      <c r="J20" s="202"/>
      <c r="K20" s="202"/>
      <c r="L20" s="202"/>
      <c r="M20" s="202"/>
    </row>
    <row r="21" spans="1:13" ht="13.5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5" ht="13.5" thickTop="1">
      <c r="A22" s="180" t="str">
        <f>A5</f>
        <v>SV Heim</v>
      </c>
      <c r="B22" s="181"/>
      <c r="C22" s="181"/>
      <c r="D22" s="181"/>
      <c r="E22" s="181"/>
      <c r="F22" s="182"/>
      <c r="G22" s="179"/>
      <c r="H22" s="180" t="str">
        <f>A5</f>
        <v>SV Heim</v>
      </c>
      <c r="I22" s="181"/>
      <c r="J22" s="181"/>
      <c r="K22" s="181"/>
      <c r="L22" s="181"/>
      <c r="M22" s="182"/>
      <c r="O22" t="s">
        <v>91</v>
      </c>
    </row>
    <row r="23" spans="1:13" ht="13.5" thickBot="1">
      <c r="A23" s="183" t="s">
        <v>91</v>
      </c>
      <c r="B23" s="184" t="str">
        <f>B6</f>
        <v>SV Auswärts</v>
      </c>
      <c r="C23" s="184"/>
      <c r="D23" s="184"/>
      <c r="E23" s="184"/>
      <c r="F23" s="185">
        <f>F6</f>
        <v>41959</v>
      </c>
      <c r="G23" s="179"/>
      <c r="H23" s="183" t="s">
        <v>91</v>
      </c>
      <c r="I23" s="184" t="str">
        <f>B6</f>
        <v>SV Auswärts</v>
      </c>
      <c r="J23" s="184"/>
      <c r="K23" s="184"/>
      <c r="L23" s="184"/>
      <c r="M23" s="185">
        <f>F6</f>
        <v>41959</v>
      </c>
    </row>
    <row r="24" spans="1:13" ht="12.75">
      <c r="A24" s="186" t="s">
        <v>129</v>
      </c>
      <c r="B24" s="187"/>
      <c r="C24" s="187"/>
      <c r="D24" s="187"/>
      <c r="E24" s="187"/>
      <c r="F24" s="188"/>
      <c r="G24" s="179"/>
      <c r="H24" s="186" t="s">
        <v>129</v>
      </c>
      <c r="I24" s="187"/>
      <c r="J24" s="187"/>
      <c r="K24" s="187"/>
      <c r="L24" s="187"/>
      <c r="M24" s="188"/>
    </row>
    <row r="25" spans="1:13" ht="12.75">
      <c r="A25" s="189" t="s">
        <v>130</v>
      </c>
      <c r="B25" s="187"/>
      <c r="C25" s="187"/>
      <c r="D25" s="187"/>
      <c r="E25" s="187"/>
      <c r="F25" s="188"/>
      <c r="G25" s="179"/>
      <c r="H25" s="189" t="s">
        <v>130</v>
      </c>
      <c r="I25" s="187"/>
      <c r="J25" s="187"/>
      <c r="K25" s="187"/>
      <c r="L25" s="187"/>
      <c r="M25" s="188"/>
    </row>
    <row r="26" spans="1:13" ht="12.75">
      <c r="A26" s="186"/>
      <c r="B26" s="187"/>
      <c r="C26" s="187"/>
      <c r="D26" s="187"/>
      <c r="E26" s="187"/>
      <c r="F26" s="188"/>
      <c r="G26" s="179"/>
      <c r="H26" s="186"/>
      <c r="I26" s="187"/>
      <c r="J26" s="187"/>
      <c r="K26" s="187"/>
      <c r="L26" s="187"/>
      <c r="M26" s="188"/>
    </row>
    <row r="27" spans="1:13" ht="12.75">
      <c r="A27" s="186" t="s">
        <v>131</v>
      </c>
      <c r="B27" s="187"/>
      <c r="C27" s="187">
        <f>IF(DKB!B18=0,"",DKB!B18)</f>
      </c>
      <c r="D27" s="187"/>
      <c r="E27" s="187"/>
      <c r="F27" s="188"/>
      <c r="G27" s="179"/>
      <c r="H27" s="186" t="s">
        <v>131</v>
      </c>
      <c r="I27" s="187"/>
      <c r="J27" s="187">
        <f>IF(DKB!P18=0,"",DKB!P18)</f>
      </c>
      <c r="K27" s="187"/>
      <c r="L27" s="187"/>
      <c r="M27" s="188"/>
    </row>
    <row r="28" spans="1:13" ht="13.5" thickBot="1">
      <c r="A28" s="186"/>
      <c r="B28" s="187"/>
      <c r="C28" s="187"/>
      <c r="D28" s="187"/>
      <c r="E28" s="187"/>
      <c r="F28" s="188"/>
      <c r="G28" s="179"/>
      <c r="H28" s="186"/>
      <c r="I28" s="187"/>
      <c r="J28" s="187"/>
      <c r="K28" s="187"/>
      <c r="L28" s="187"/>
      <c r="M28" s="188"/>
    </row>
    <row r="29" spans="1:13" ht="13.5" thickBot="1">
      <c r="A29" s="190" t="s">
        <v>150</v>
      </c>
      <c r="B29" s="191" t="s">
        <v>132</v>
      </c>
      <c r="C29" s="191" t="s">
        <v>17</v>
      </c>
      <c r="D29" s="191" t="s">
        <v>133</v>
      </c>
      <c r="E29" s="191" t="s">
        <v>134</v>
      </c>
      <c r="F29" s="192" t="s">
        <v>135</v>
      </c>
      <c r="G29" s="179"/>
      <c r="H29" s="190" t="s">
        <v>150</v>
      </c>
      <c r="I29" s="191" t="s">
        <v>132</v>
      </c>
      <c r="J29" s="191" t="s">
        <v>17</v>
      </c>
      <c r="K29" s="191" t="s">
        <v>133</v>
      </c>
      <c r="L29" s="191" t="s">
        <v>134</v>
      </c>
      <c r="M29" s="192" t="s">
        <v>135</v>
      </c>
    </row>
    <row r="30" spans="1:13" ht="19.5" customHeight="1" thickBot="1">
      <c r="A30" s="190">
        <v>1</v>
      </c>
      <c r="B30" s="191"/>
      <c r="C30" s="191"/>
      <c r="D30" s="191"/>
      <c r="E30" s="191"/>
      <c r="F30" s="192"/>
      <c r="G30" s="179"/>
      <c r="H30" s="190">
        <v>1</v>
      </c>
      <c r="I30" s="191"/>
      <c r="J30" s="191"/>
      <c r="K30" s="191"/>
      <c r="L30" s="191"/>
      <c r="M30" s="192"/>
    </row>
    <row r="31" spans="1:13" ht="19.5" customHeight="1" thickBot="1">
      <c r="A31" s="190">
        <v>2</v>
      </c>
      <c r="B31" s="191"/>
      <c r="C31" s="191"/>
      <c r="D31" s="191"/>
      <c r="E31" s="191"/>
      <c r="F31" s="192"/>
      <c r="G31" s="179"/>
      <c r="H31" s="190">
        <v>2</v>
      </c>
      <c r="I31" s="191"/>
      <c r="J31" s="191"/>
      <c r="K31" s="191"/>
      <c r="L31" s="191"/>
      <c r="M31" s="192"/>
    </row>
    <row r="32" spans="1:13" ht="19.5" customHeight="1" thickBot="1">
      <c r="A32" s="190">
        <v>3</v>
      </c>
      <c r="B32" s="191"/>
      <c r="C32" s="191"/>
      <c r="D32" s="191"/>
      <c r="E32" s="191"/>
      <c r="F32" s="192"/>
      <c r="G32" s="179"/>
      <c r="H32" s="190">
        <v>3</v>
      </c>
      <c r="I32" s="191"/>
      <c r="J32" s="191"/>
      <c r="K32" s="191"/>
      <c r="L32" s="191"/>
      <c r="M32" s="192"/>
    </row>
    <row r="33" spans="1:13" ht="19.5" customHeight="1" thickBot="1">
      <c r="A33" s="193">
        <v>4</v>
      </c>
      <c r="B33" s="194"/>
      <c r="C33" s="194"/>
      <c r="D33" s="194"/>
      <c r="E33" s="194"/>
      <c r="F33" s="195"/>
      <c r="G33" s="179"/>
      <c r="H33" s="193">
        <v>4</v>
      </c>
      <c r="I33" s="194"/>
      <c r="J33" s="194"/>
      <c r="K33" s="194"/>
      <c r="L33" s="194"/>
      <c r="M33" s="195"/>
    </row>
    <row r="34" spans="1:13" ht="19.5" customHeight="1" thickBot="1">
      <c r="A34" s="196" t="s">
        <v>91</v>
      </c>
      <c r="B34" s="197"/>
      <c r="C34" s="197"/>
      <c r="D34" s="197"/>
      <c r="E34" s="197"/>
      <c r="F34" s="198"/>
      <c r="G34" s="179"/>
      <c r="H34" s="196"/>
      <c r="I34" s="197"/>
      <c r="J34" s="197"/>
      <c r="K34" s="197"/>
      <c r="L34" s="197"/>
      <c r="M34" s="198"/>
    </row>
    <row r="35" spans="1:13" ht="19.5" customHeight="1" thickBot="1">
      <c r="A35" s="199" t="s">
        <v>134</v>
      </c>
      <c r="B35" s="200"/>
      <c r="C35" s="200"/>
      <c r="D35" s="200"/>
      <c r="E35" s="200"/>
      <c r="F35" s="201"/>
      <c r="G35" s="179"/>
      <c r="H35" s="199" t="s">
        <v>134</v>
      </c>
      <c r="I35" s="200"/>
      <c r="J35" s="200"/>
      <c r="K35" s="200"/>
      <c r="L35" s="200"/>
      <c r="M35" s="201"/>
    </row>
    <row r="36" spans="1:13" ht="13.5" thickTop="1">
      <c r="A36" s="202"/>
      <c r="B36" s="202"/>
      <c r="C36" s="202"/>
      <c r="D36" s="202"/>
      <c r="E36" s="202"/>
      <c r="F36" s="202"/>
      <c r="G36" s="179"/>
      <c r="H36" s="202"/>
      <c r="I36" s="202"/>
      <c r="J36" s="202"/>
      <c r="K36" s="202"/>
      <c r="L36" s="202"/>
      <c r="M36" s="202"/>
    </row>
    <row r="37" spans="1:13" ht="12.75">
      <c r="A37" s="202"/>
      <c r="B37" s="202"/>
      <c r="C37" s="202"/>
      <c r="D37" s="202"/>
      <c r="E37" s="202"/>
      <c r="F37" s="202"/>
      <c r="G37" s="179"/>
      <c r="H37" s="202"/>
      <c r="I37" s="202"/>
      <c r="J37" s="202"/>
      <c r="K37" s="202"/>
      <c r="L37" s="202"/>
      <c r="M37" s="202"/>
    </row>
    <row r="38" spans="1:13" ht="13.5" thickBo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</row>
    <row r="39" spans="1:13" ht="13.5" thickTop="1">
      <c r="A39" s="180" t="str">
        <f>A5</f>
        <v>SV Heim</v>
      </c>
      <c r="B39" s="181"/>
      <c r="C39" s="181"/>
      <c r="D39" s="181"/>
      <c r="E39" s="181"/>
      <c r="F39" s="182"/>
      <c r="G39" s="179"/>
      <c r="H39" s="180" t="str">
        <f>A5</f>
        <v>SV Heim</v>
      </c>
      <c r="I39" s="181"/>
      <c r="J39" s="181"/>
      <c r="K39" s="181"/>
      <c r="L39" s="181"/>
      <c r="M39" s="182"/>
    </row>
    <row r="40" spans="1:13" ht="13.5" thickBot="1">
      <c r="A40" s="183" t="s">
        <v>91</v>
      </c>
      <c r="B40" s="184" t="str">
        <f>B6</f>
        <v>SV Auswärts</v>
      </c>
      <c r="C40" s="184"/>
      <c r="D40" s="184"/>
      <c r="E40" s="184"/>
      <c r="F40" s="185">
        <f>F6</f>
        <v>41959</v>
      </c>
      <c r="G40" s="179"/>
      <c r="H40" s="183" t="s">
        <v>91</v>
      </c>
      <c r="I40" s="184" t="str">
        <f>B6</f>
        <v>SV Auswärts</v>
      </c>
      <c r="J40" s="184"/>
      <c r="K40" s="184"/>
      <c r="L40" s="184"/>
      <c r="M40" s="185">
        <f>F6</f>
        <v>41959</v>
      </c>
    </row>
    <row r="41" spans="1:13" ht="12.75">
      <c r="A41" s="186" t="s">
        <v>129</v>
      </c>
      <c r="B41" s="187"/>
      <c r="C41" s="187"/>
      <c r="D41" s="187"/>
      <c r="E41" s="187"/>
      <c r="F41" s="188"/>
      <c r="G41" s="179"/>
      <c r="H41" s="186" t="s">
        <v>129</v>
      </c>
      <c r="I41" s="187"/>
      <c r="J41" s="187"/>
      <c r="K41" s="187"/>
      <c r="L41" s="187"/>
      <c r="M41" s="188"/>
    </row>
    <row r="42" spans="1:13" ht="12.75">
      <c r="A42" s="189" t="s">
        <v>130</v>
      </c>
      <c r="B42" s="187"/>
      <c r="C42" s="187"/>
      <c r="D42" s="187"/>
      <c r="E42" s="187"/>
      <c r="F42" s="188"/>
      <c r="G42" s="179"/>
      <c r="H42" s="189" t="s">
        <v>130</v>
      </c>
      <c r="I42" s="187"/>
      <c r="J42" s="187"/>
      <c r="K42" s="187"/>
      <c r="L42" s="187"/>
      <c r="M42" s="188"/>
    </row>
    <row r="43" spans="1:13" ht="12.75">
      <c r="A43" s="186"/>
      <c r="B43" s="187"/>
      <c r="C43" s="187"/>
      <c r="D43" s="187"/>
      <c r="E43" s="187"/>
      <c r="F43" s="188"/>
      <c r="G43" s="179"/>
      <c r="H43" s="186"/>
      <c r="I43" s="187"/>
      <c r="J43" s="187"/>
      <c r="K43" s="187"/>
      <c r="L43" s="187"/>
      <c r="M43" s="188"/>
    </row>
    <row r="44" spans="1:13" ht="12.75">
      <c r="A44" s="186" t="s">
        <v>131</v>
      </c>
      <c r="B44" s="187"/>
      <c r="C44" s="187">
        <f>IF(DKB!B25=0,"",DKB!B25)</f>
      </c>
      <c r="D44" s="187"/>
      <c r="E44" s="187"/>
      <c r="F44" s="188"/>
      <c r="G44" s="179"/>
      <c r="H44" s="186" t="s">
        <v>131</v>
      </c>
      <c r="I44" s="187"/>
      <c r="J44" s="187">
        <f>IF(DKB!P25=0,"",DKB!P25)</f>
      </c>
      <c r="K44" s="187"/>
      <c r="L44" s="187"/>
      <c r="M44" s="188"/>
    </row>
    <row r="45" spans="1:13" ht="13.5" thickBot="1">
      <c r="A45" s="186"/>
      <c r="B45" s="187"/>
      <c r="C45" s="187"/>
      <c r="D45" s="187"/>
      <c r="E45" s="187"/>
      <c r="F45" s="188"/>
      <c r="G45" s="179"/>
      <c r="H45" s="186"/>
      <c r="I45" s="187"/>
      <c r="J45" s="187"/>
      <c r="K45" s="187"/>
      <c r="L45" s="187"/>
      <c r="M45" s="188"/>
    </row>
    <row r="46" spans="1:13" ht="13.5" thickBot="1">
      <c r="A46" s="190" t="s">
        <v>150</v>
      </c>
      <c r="B46" s="191" t="s">
        <v>132</v>
      </c>
      <c r="C46" s="191" t="s">
        <v>17</v>
      </c>
      <c r="D46" s="191" t="s">
        <v>133</v>
      </c>
      <c r="E46" s="191" t="s">
        <v>134</v>
      </c>
      <c r="F46" s="192" t="s">
        <v>135</v>
      </c>
      <c r="G46" s="179"/>
      <c r="H46" s="190" t="s">
        <v>150</v>
      </c>
      <c r="I46" s="191" t="s">
        <v>132</v>
      </c>
      <c r="J46" s="191" t="s">
        <v>17</v>
      </c>
      <c r="K46" s="191" t="s">
        <v>133</v>
      </c>
      <c r="L46" s="191" t="s">
        <v>134</v>
      </c>
      <c r="M46" s="192" t="s">
        <v>135</v>
      </c>
    </row>
    <row r="47" spans="1:13" ht="19.5" customHeight="1" thickBot="1">
      <c r="A47" s="190">
        <v>1</v>
      </c>
      <c r="B47" s="191"/>
      <c r="C47" s="191"/>
      <c r="D47" s="191"/>
      <c r="E47" s="191"/>
      <c r="F47" s="192"/>
      <c r="G47" s="179"/>
      <c r="H47" s="190">
        <v>1</v>
      </c>
      <c r="I47" s="191"/>
      <c r="J47" s="191"/>
      <c r="K47" s="191"/>
      <c r="L47" s="191"/>
      <c r="M47" s="192"/>
    </row>
    <row r="48" spans="1:13" ht="19.5" customHeight="1" thickBot="1">
      <c r="A48" s="190">
        <v>2</v>
      </c>
      <c r="B48" s="191"/>
      <c r="C48" s="191"/>
      <c r="D48" s="191"/>
      <c r="E48" s="191"/>
      <c r="F48" s="192"/>
      <c r="G48" s="179"/>
      <c r="H48" s="190">
        <v>2</v>
      </c>
      <c r="I48" s="191"/>
      <c r="J48" s="191"/>
      <c r="K48" s="191"/>
      <c r="L48" s="191"/>
      <c r="M48" s="192"/>
    </row>
    <row r="49" spans="1:13" ht="19.5" customHeight="1" thickBot="1">
      <c r="A49" s="190">
        <v>3</v>
      </c>
      <c r="B49" s="191"/>
      <c r="C49" s="191"/>
      <c r="D49" s="191"/>
      <c r="E49" s="191"/>
      <c r="F49" s="192"/>
      <c r="G49" s="179"/>
      <c r="H49" s="190">
        <v>3</v>
      </c>
      <c r="I49" s="191"/>
      <c r="J49" s="191"/>
      <c r="K49" s="191"/>
      <c r="L49" s="191"/>
      <c r="M49" s="192"/>
    </row>
    <row r="50" spans="1:13" ht="19.5" customHeight="1" thickBot="1">
      <c r="A50" s="193">
        <v>4</v>
      </c>
      <c r="B50" s="194"/>
      <c r="C50" s="194"/>
      <c r="D50" s="194"/>
      <c r="E50" s="194"/>
      <c r="F50" s="195"/>
      <c r="G50" s="179"/>
      <c r="H50" s="193">
        <v>4</v>
      </c>
      <c r="I50" s="194"/>
      <c r="J50" s="194"/>
      <c r="K50" s="194"/>
      <c r="L50" s="194"/>
      <c r="M50" s="195"/>
    </row>
    <row r="51" spans="1:13" ht="19.5" customHeight="1" thickBot="1">
      <c r="A51" s="196"/>
      <c r="B51" s="197"/>
      <c r="C51" s="197"/>
      <c r="D51" s="197"/>
      <c r="E51" s="197"/>
      <c r="F51" s="198"/>
      <c r="G51" s="179"/>
      <c r="H51" s="196"/>
      <c r="I51" s="197"/>
      <c r="J51" s="197"/>
      <c r="K51" s="197"/>
      <c r="L51" s="197"/>
      <c r="M51" s="198"/>
    </row>
    <row r="52" spans="1:13" ht="19.5" customHeight="1" thickBot="1">
      <c r="A52" s="199" t="s">
        <v>134</v>
      </c>
      <c r="B52" s="200"/>
      <c r="C52" s="200"/>
      <c r="D52" s="200"/>
      <c r="E52" s="200"/>
      <c r="F52" s="201"/>
      <c r="G52" s="179"/>
      <c r="H52" s="199" t="s">
        <v>134</v>
      </c>
      <c r="I52" s="200"/>
      <c r="J52" s="200"/>
      <c r="K52" s="200"/>
      <c r="L52" s="200"/>
      <c r="M52" s="201"/>
    </row>
    <row r="53" spans="1:13" ht="13.5" customHeight="1" thickTop="1">
      <c r="A53" s="203"/>
      <c r="B53" s="202"/>
      <c r="C53" s="202"/>
      <c r="D53" s="202"/>
      <c r="E53" s="202"/>
      <c r="F53" s="202"/>
      <c r="G53" s="179"/>
      <c r="H53" s="203"/>
      <c r="I53" s="202"/>
      <c r="J53" s="202"/>
      <c r="K53" s="202"/>
      <c r="L53" s="202"/>
      <c r="M53" s="202"/>
    </row>
    <row r="54" spans="1:13" ht="12.75" customHeight="1">
      <c r="A54" s="203"/>
      <c r="B54" s="202"/>
      <c r="C54" s="202"/>
      <c r="D54" s="202"/>
      <c r="E54" s="202"/>
      <c r="F54" s="202"/>
      <c r="G54" s="179"/>
      <c r="H54" s="203"/>
      <c r="I54" s="202"/>
      <c r="J54" s="202"/>
      <c r="K54" s="202"/>
      <c r="L54" s="202"/>
      <c r="M54" s="202"/>
    </row>
    <row r="55" spans="1:13" ht="13.5" thickBo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 ht="13.5" thickTop="1">
      <c r="A56" s="180" t="str">
        <f>A5</f>
        <v>SV Heim</v>
      </c>
      <c r="B56" s="181"/>
      <c r="C56" s="181"/>
      <c r="D56" s="181"/>
      <c r="E56" s="181"/>
      <c r="F56" s="182"/>
      <c r="G56" s="179"/>
      <c r="H56" s="180" t="str">
        <f>A5</f>
        <v>SV Heim</v>
      </c>
      <c r="I56" s="181"/>
      <c r="J56" s="181"/>
      <c r="K56" s="181"/>
      <c r="L56" s="181"/>
      <c r="M56" s="182"/>
    </row>
    <row r="57" spans="1:13" ht="13.5" thickBot="1">
      <c r="A57" s="183"/>
      <c r="B57" s="184" t="str">
        <f>B6</f>
        <v>SV Auswärts</v>
      </c>
      <c r="C57" s="184"/>
      <c r="D57" s="184"/>
      <c r="E57" s="184"/>
      <c r="F57" s="185">
        <f>F6</f>
        <v>41959</v>
      </c>
      <c r="G57" s="179"/>
      <c r="H57" s="183" t="s">
        <v>91</v>
      </c>
      <c r="I57" s="184" t="str">
        <f>B6</f>
        <v>SV Auswärts</v>
      </c>
      <c r="J57" s="184"/>
      <c r="K57" s="184"/>
      <c r="L57" s="184"/>
      <c r="M57" s="185">
        <f>F6</f>
        <v>41959</v>
      </c>
    </row>
    <row r="58" spans="1:13" ht="12.75">
      <c r="A58" s="186" t="s">
        <v>129</v>
      </c>
      <c r="B58" s="187"/>
      <c r="C58" s="187"/>
      <c r="D58" s="187"/>
      <c r="E58" s="187"/>
      <c r="F58" s="188"/>
      <c r="G58" s="179"/>
      <c r="H58" s="186" t="s">
        <v>129</v>
      </c>
      <c r="I58" s="187"/>
      <c r="J58" s="187"/>
      <c r="K58" s="187"/>
      <c r="L58" s="187"/>
      <c r="M58" s="188"/>
    </row>
    <row r="59" spans="1:13" ht="12.75">
      <c r="A59" s="189" t="s">
        <v>130</v>
      </c>
      <c r="B59" s="187"/>
      <c r="C59" s="187"/>
      <c r="D59" s="187"/>
      <c r="E59" s="187"/>
      <c r="F59" s="188"/>
      <c r="G59" s="179"/>
      <c r="H59" s="189" t="s">
        <v>130</v>
      </c>
      <c r="I59" s="187"/>
      <c r="J59" s="187"/>
      <c r="K59" s="187"/>
      <c r="L59" s="187"/>
      <c r="M59" s="188"/>
    </row>
    <row r="60" spans="1:13" ht="12.75">
      <c r="A60" s="186"/>
      <c r="B60" s="187"/>
      <c r="C60" s="187"/>
      <c r="D60" s="187"/>
      <c r="E60" s="187"/>
      <c r="F60" s="188"/>
      <c r="G60" s="179"/>
      <c r="H60" s="186"/>
      <c r="I60" s="187"/>
      <c r="J60" s="187"/>
      <c r="K60" s="187"/>
      <c r="L60" s="187"/>
      <c r="M60" s="188"/>
    </row>
    <row r="61" spans="1:13" ht="12.75">
      <c r="A61" s="186" t="s">
        <v>131</v>
      </c>
      <c r="B61" s="187"/>
      <c r="C61" s="187">
        <f>IF(DKB!B32=0,"",DKB!B32)</f>
      </c>
      <c r="D61" s="187"/>
      <c r="E61" s="187"/>
      <c r="F61" s="188"/>
      <c r="G61" s="179"/>
      <c r="H61" s="186" t="s">
        <v>131</v>
      </c>
      <c r="I61" s="187"/>
      <c r="J61" s="187">
        <f>IF(DKB!P32=0,"",DKB!P32)</f>
      </c>
      <c r="K61" s="187"/>
      <c r="L61" s="187"/>
      <c r="M61" s="188"/>
    </row>
    <row r="62" spans="1:13" ht="13.5" thickBot="1">
      <c r="A62" s="186"/>
      <c r="B62" s="187"/>
      <c r="C62" s="187"/>
      <c r="D62" s="187"/>
      <c r="E62" s="187"/>
      <c r="F62" s="188"/>
      <c r="G62" s="179"/>
      <c r="H62" s="186"/>
      <c r="I62" s="187"/>
      <c r="J62" s="187"/>
      <c r="K62" s="187"/>
      <c r="L62" s="187"/>
      <c r="M62" s="188"/>
    </row>
    <row r="63" spans="1:13" ht="13.5" customHeight="1" thickBot="1">
      <c r="A63" s="190" t="s">
        <v>150</v>
      </c>
      <c r="B63" s="191" t="s">
        <v>132</v>
      </c>
      <c r="C63" s="191" t="s">
        <v>17</v>
      </c>
      <c r="D63" s="191" t="s">
        <v>133</v>
      </c>
      <c r="E63" s="191" t="s">
        <v>134</v>
      </c>
      <c r="F63" s="192" t="s">
        <v>135</v>
      </c>
      <c r="G63" s="179"/>
      <c r="H63" s="190" t="s">
        <v>150</v>
      </c>
      <c r="I63" s="191" t="s">
        <v>132</v>
      </c>
      <c r="J63" s="191" t="s">
        <v>17</v>
      </c>
      <c r="K63" s="191" t="s">
        <v>133</v>
      </c>
      <c r="L63" s="191" t="s">
        <v>134</v>
      </c>
      <c r="M63" s="192" t="s">
        <v>135</v>
      </c>
    </row>
    <row r="64" spans="1:13" ht="19.5" customHeight="1" thickBot="1">
      <c r="A64" s="190">
        <v>1</v>
      </c>
      <c r="B64" s="191"/>
      <c r="C64" s="191"/>
      <c r="D64" s="191"/>
      <c r="E64" s="191"/>
      <c r="F64" s="192"/>
      <c r="G64" s="179"/>
      <c r="H64" s="190">
        <v>1</v>
      </c>
      <c r="I64" s="191"/>
      <c r="J64" s="191"/>
      <c r="K64" s="191"/>
      <c r="L64" s="191"/>
      <c r="M64" s="192"/>
    </row>
    <row r="65" spans="1:13" ht="19.5" customHeight="1" thickBot="1">
      <c r="A65" s="190">
        <v>2</v>
      </c>
      <c r="B65" s="191"/>
      <c r="C65" s="191"/>
      <c r="D65" s="191"/>
      <c r="E65" s="191"/>
      <c r="F65" s="192"/>
      <c r="G65" s="179"/>
      <c r="H65" s="190">
        <v>2</v>
      </c>
      <c r="I65" s="191"/>
      <c r="J65" s="191"/>
      <c r="K65" s="191"/>
      <c r="L65" s="191"/>
      <c r="M65" s="192"/>
    </row>
    <row r="66" spans="1:13" ht="19.5" customHeight="1" thickBot="1">
      <c r="A66" s="190">
        <v>3</v>
      </c>
      <c r="B66" s="191"/>
      <c r="C66" s="191"/>
      <c r="D66" s="191"/>
      <c r="E66" s="191"/>
      <c r="F66" s="192"/>
      <c r="G66" s="179"/>
      <c r="H66" s="190">
        <v>3</v>
      </c>
      <c r="I66" s="191"/>
      <c r="J66" s="191"/>
      <c r="K66" s="191"/>
      <c r="L66" s="191"/>
      <c r="M66" s="192"/>
    </row>
    <row r="67" spans="1:13" ht="19.5" customHeight="1" thickBot="1">
      <c r="A67" s="193">
        <v>4</v>
      </c>
      <c r="B67" s="194"/>
      <c r="C67" s="194"/>
      <c r="D67" s="194"/>
      <c r="E67" s="194"/>
      <c r="F67" s="195"/>
      <c r="G67" s="179"/>
      <c r="H67" s="193">
        <v>4</v>
      </c>
      <c r="I67" s="194"/>
      <c r="J67" s="194"/>
      <c r="K67" s="194"/>
      <c r="L67" s="194"/>
      <c r="M67" s="195"/>
    </row>
    <row r="68" spans="1:13" ht="19.5" customHeight="1" thickBot="1">
      <c r="A68" s="196"/>
      <c r="B68" s="197"/>
      <c r="C68" s="197"/>
      <c r="D68" s="197"/>
      <c r="E68" s="197"/>
      <c r="F68" s="198"/>
      <c r="G68" s="179"/>
      <c r="H68" s="196"/>
      <c r="I68" s="197"/>
      <c r="J68" s="197"/>
      <c r="K68" s="197"/>
      <c r="L68" s="197"/>
      <c r="M68" s="198"/>
    </row>
    <row r="69" spans="1:13" ht="19.5" customHeight="1" thickBot="1">
      <c r="A69" s="199" t="s">
        <v>134</v>
      </c>
      <c r="B69" s="200"/>
      <c r="C69" s="200"/>
      <c r="D69" s="200"/>
      <c r="E69" s="200"/>
      <c r="F69" s="201"/>
      <c r="G69" s="179"/>
      <c r="H69" s="199" t="s">
        <v>134</v>
      </c>
      <c r="I69" s="200"/>
      <c r="J69" s="200"/>
      <c r="K69" s="200"/>
      <c r="L69" s="200"/>
      <c r="M69" s="201"/>
    </row>
    <row r="70" spans="1:13" ht="13.5" thickTop="1">
      <c r="A70" s="202"/>
      <c r="B70" s="202"/>
      <c r="C70" s="202"/>
      <c r="D70" s="202"/>
      <c r="E70" s="202"/>
      <c r="F70" s="202"/>
      <c r="G70" s="179"/>
      <c r="H70" s="202"/>
      <c r="I70" s="202"/>
      <c r="J70" s="202"/>
      <c r="K70" s="202"/>
      <c r="L70" s="202"/>
      <c r="M70" s="202"/>
    </row>
    <row r="71" spans="1:13" ht="12.75">
      <c r="A71" s="202"/>
      <c r="B71" s="202"/>
      <c r="C71" s="202"/>
      <c r="D71" s="202"/>
      <c r="E71" s="202"/>
      <c r="F71" s="202"/>
      <c r="G71" s="179"/>
      <c r="H71" s="202"/>
      <c r="I71" s="202"/>
      <c r="J71" s="202"/>
      <c r="K71" s="202"/>
      <c r="L71" s="202"/>
      <c r="M71" s="202"/>
    </row>
    <row r="72" spans="1:13" ht="13.5" thickBo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</row>
    <row r="73" spans="1:13" ht="13.5" thickTop="1">
      <c r="A73" s="180" t="str">
        <f>A5</f>
        <v>SV Heim</v>
      </c>
      <c r="B73" s="181"/>
      <c r="C73" s="181"/>
      <c r="D73" s="181"/>
      <c r="E73" s="181"/>
      <c r="F73" s="182"/>
      <c r="G73" s="179"/>
      <c r="H73" s="180" t="str">
        <f>A5</f>
        <v>SV Heim</v>
      </c>
      <c r="I73" s="181"/>
      <c r="J73" s="181"/>
      <c r="K73" s="181"/>
      <c r="L73" s="181"/>
      <c r="M73" s="182"/>
    </row>
    <row r="74" spans="1:13" ht="13.5" thickBot="1">
      <c r="A74" s="183" t="s">
        <v>91</v>
      </c>
      <c r="B74" s="184" t="str">
        <f>B6</f>
        <v>SV Auswärts</v>
      </c>
      <c r="C74" s="184"/>
      <c r="D74" s="184"/>
      <c r="E74" s="184"/>
      <c r="F74" s="185">
        <f>F6</f>
        <v>41959</v>
      </c>
      <c r="G74" s="179"/>
      <c r="H74" s="183" t="s">
        <v>91</v>
      </c>
      <c r="I74" s="184" t="str">
        <f>B6</f>
        <v>SV Auswärts</v>
      </c>
      <c r="J74" s="184"/>
      <c r="K74" s="184"/>
      <c r="L74" s="184"/>
      <c r="M74" s="185">
        <f>F6</f>
        <v>41959</v>
      </c>
    </row>
    <row r="75" spans="1:13" ht="12.75">
      <c r="A75" s="186" t="s">
        <v>129</v>
      </c>
      <c r="B75" s="187"/>
      <c r="C75" s="187"/>
      <c r="D75" s="187"/>
      <c r="E75" s="187"/>
      <c r="F75" s="188"/>
      <c r="G75" s="179"/>
      <c r="H75" s="186" t="s">
        <v>129</v>
      </c>
      <c r="I75" s="187"/>
      <c r="J75" s="187"/>
      <c r="K75" s="187"/>
      <c r="L75" s="187"/>
      <c r="M75" s="188"/>
    </row>
    <row r="76" spans="1:13" ht="12.75">
      <c r="A76" s="189" t="s">
        <v>130</v>
      </c>
      <c r="B76" s="187"/>
      <c r="C76" s="187"/>
      <c r="D76" s="187"/>
      <c r="E76" s="187"/>
      <c r="F76" s="188"/>
      <c r="G76" s="179"/>
      <c r="H76" s="189" t="s">
        <v>130</v>
      </c>
      <c r="I76" s="187"/>
      <c r="J76" s="187"/>
      <c r="K76" s="187"/>
      <c r="L76" s="187"/>
      <c r="M76" s="188"/>
    </row>
    <row r="77" spans="1:13" ht="12.75">
      <c r="A77" s="186"/>
      <c r="B77" s="187"/>
      <c r="C77" s="187"/>
      <c r="D77" s="187"/>
      <c r="E77" s="187"/>
      <c r="F77" s="188"/>
      <c r="G77" s="179"/>
      <c r="H77" s="186"/>
      <c r="I77" s="187"/>
      <c r="J77" s="187"/>
      <c r="K77" s="187"/>
      <c r="L77" s="187"/>
      <c r="M77" s="188"/>
    </row>
    <row r="78" spans="1:13" ht="12.75">
      <c r="A78" s="186" t="s">
        <v>131</v>
      </c>
      <c r="B78" s="187"/>
      <c r="C78" s="187">
        <f>IF(DKB!B39=0,"",DKB!B39)</f>
      </c>
      <c r="D78" s="187"/>
      <c r="E78" s="187"/>
      <c r="F78" s="188"/>
      <c r="G78" s="179"/>
      <c r="H78" s="186" t="s">
        <v>131</v>
      </c>
      <c r="I78" s="187"/>
      <c r="J78" s="187">
        <f>IF(DKB!P39=0,"",DKB!P39)</f>
      </c>
      <c r="K78" s="187"/>
      <c r="L78" s="187"/>
      <c r="M78" s="188"/>
    </row>
    <row r="79" spans="1:13" ht="13.5" thickBot="1">
      <c r="A79" s="186"/>
      <c r="B79" s="187"/>
      <c r="C79" s="187"/>
      <c r="D79" s="187"/>
      <c r="E79" s="187"/>
      <c r="F79" s="188"/>
      <c r="G79" s="179"/>
      <c r="H79" s="186"/>
      <c r="I79" s="187"/>
      <c r="J79" s="187"/>
      <c r="K79" s="187"/>
      <c r="L79" s="187"/>
      <c r="M79" s="188"/>
    </row>
    <row r="80" spans="1:13" ht="13.5" customHeight="1" thickBot="1">
      <c r="A80" s="190" t="s">
        <v>150</v>
      </c>
      <c r="B80" s="191" t="s">
        <v>132</v>
      </c>
      <c r="C80" s="191" t="s">
        <v>17</v>
      </c>
      <c r="D80" s="191" t="s">
        <v>133</v>
      </c>
      <c r="E80" s="191" t="s">
        <v>134</v>
      </c>
      <c r="F80" s="192" t="s">
        <v>135</v>
      </c>
      <c r="G80" s="179"/>
      <c r="H80" s="190" t="s">
        <v>150</v>
      </c>
      <c r="I80" s="191" t="s">
        <v>132</v>
      </c>
      <c r="J80" s="191" t="s">
        <v>17</v>
      </c>
      <c r="K80" s="191" t="s">
        <v>133</v>
      </c>
      <c r="L80" s="191" t="s">
        <v>134</v>
      </c>
      <c r="M80" s="192" t="s">
        <v>135</v>
      </c>
    </row>
    <row r="81" spans="1:13" ht="19.5" customHeight="1" thickBot="1">
      <c r="A81" s="190">
        <v>1</v>
      </c>
      <c r="B81" s="191"/>
      <c r="C81" s="191"/>
      <c r="D81" s="191"/>
      <c r="E81" s="191"/>
      <c r="F81" s="192"/>
      <c r="G81" s="179"/>
      <c r="H81" s="190">
        <v>1</v>
      </c>
      <c r="I81" s="191"/>
      <c r="J81" s="191"/>
      <c r="K81" s="191"/>
      <c r="L81" s="191"/>
      <c r="M81" s="192"/>
    </row>
    <row r="82" spans="1:13" ht="19.5" customHeight="1" thickBot="1">
      <c r="A82" s="190">
        <v>2</v>
      </c>
      <c r="B82" s="191"/>
      <c r="C82" s="191"/>
      <c r="D82" s="191"/>
      <c r="E82" s="191"/>
      <c r="F82" s="192"/>
      <c r="G82" s="179"/>
      <c r="H82" s="190">
        <v>2</v>
      </c>
      <c r="I82" s="191"/>
      <c r="J82" s="191"/>
      <c r="K82" s="191"/>
      <c r="L82" s="191"/>
      <c r="M82" s="192"/>
    </row>
    <row r="83" spans="1:13" ht="19.5" customHeight="1" thickBot="1">
      <c r="A83" s="190">
        <v>3</v>
      </c>
      <c r="B83" s="191"/>
      <c r="C83" s="191"/>
      <c r="D83" s="191"/>
      <c r="E83" s="191"/>
      <c r="F83" s="192"/>
      <c r="G83" s="179"/>
      <c r="H83" s="190">
        <v>3</v>
      </c>
      <c r="I83" s="191"/>
      <c r="J83" s="191"/>
      <c r="K83" s="191"/>
      <c r="L83" s="191"/>
      <c r="M83" s="192"/>
    </row>
    <row r="84" spans="1:13" ht="19.5" customHeight="1" thickBot="1">
      <c r="A84" s="193">
        <v>4</v>
      </c>
      <c r="B84" s="194"/>
      <c r="C84" s="194"/>
      <c r="D84" s="194"/>
      <c r="E84" s="194"/>
      <c r="F84" s="195"/>
      <c r="G84" s="179"/>
      <c r="H84" s="193">
        <v>4</v>
      </c>
      <c r="I84" s="194"/>
      <c r="J84" s="194"/>
      <c r="K84" s="194"/>
      <c r="L84" s="194"/>
      <c r="M84" s="195"/>
    </row>
    <row r="85" spans="1:13" ht="19.5" customHeight="1" thickBot="1">
      <c r="A85" s="196" t="s">
        <v>91</v>
      </c>
      <c r="B85" s="197"/>
      <c r="C85" s="197"/>
      <c r="D85" s="197"/>
      <c r="E85" s="197"/>
      <c r="F85" s="198"/>
      <c r="G85" s="179"/>
      <c r="H85" s="196"/>
      <c r="I85" s="197"/>
      <c r="J85" s="197"/>
      <c r="K85" s="197"/>
      <c r="L85" s="197"/>
      <c r="M85" s="198"/>
    </row>
    <row r="86" spans="1:13" ht="19.5" customHeight="1" thickBot="1">
      <c r="A86" s="199" t="s">
        <v>134</v>
      </c>
      <c r="B86" s="200"/>
      <c r="C86" s="200"/>
      <c r="D86" s="200"/>
      <c r="E86" s="200"/>
      <c r="F86" s="201"/>
      <c r="G86" s="179"/>
      <c r="H86" s="199" t="s">
        <v>134</v>
      </c>
      <c r="I86" s="200"/>
      <c r="J86" s="200"/>
      <c r="K86" s="200"/>
      <c r="L86" s="200"/>
      <c r="M86" s="201"/>
    </row>
    <row r="87" spans="1:13" ht="13.5" thickTop="1">
      <c r="A87" s="202"/>
      <c r="B87" s="202"/>
      <c r="C87" s="202"/>
      <c r="D87" s="202"/>
      <c r="E87" s="202"/>
      <c r="F87" s="202"/>
      <c r="G87" s="179"/>
      <c r="H87" s="202"/>
      <c r="I87" s="202"/>
      <c r="J87" s="202"/>
      <c r="K87" s="202"/>
      <c r="L87" s="202"/>
      <c r="M87" s="202"/>
    </row>
    <row r="88" spans="1:13" ht="12.75">
      <c r="A88" s="202"/>
      <c r="B88" s="202"/>
      <c r="C88" s="202"/>
      <c r="D88" s="202"/>
      <c r="E88" s="202"/>
      <c r="F88" s="202"/>
      <c r="G88" s="179"/>
      <c r="H88" s="202"/>
      <c r="I88" s="202"/>
      <c r="J88" s="202"/>
      <c r="K88" s="202"/>
      <c r="L88" s="202"/>
      <c r="M88" s="202"/>
    </row>
    <row r="89" spans="1:13" ht="13.5" thickBo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1:13" ht="13.5" thickTop="1">
      <c r="A90" s="180" t="str">
        <f>A5</f>
        <v>SV Heim</v>
      </c>
      <c r="B90" s="181"/>
      <c r="C90" s="181"/>
      <c r="D90" s="181"/>
      <c r="E90" s="181"/>
      <c r="F90" s="182"/>
      <c r="G90" s="179"/>
      <c r="H90" s="180" t="str">
        <f>A5</f>
        <v>SV Heim</v>
      </c>
      <c r="I90" s="181"/>
      <c r="J90" s="181"/>
      <c r="K90" s="181"/>
      <c r="L90" s="181"/>
      <c r="M90" s="182"/>
    </row>
    <row r="91" spans="1:13" ht="13.5" thickBot="1">
      <c r="A91" s="183" t="s">
        <v>91</v>
      </c>
      <c r="B91" s="184" t="str">
        <f>B6</f>
        <v>SV Auswärts</v>
      </c>
      <c r="C91" s="184"/>
      <c r="D91" s="184"/>
      <c r="E91" s="184"/>
      <c r="F91" s="185">
        <f>F6</f>
        <v>41959</v>
      </c>
      <c r="G91" s="179"/>
      <c r="H91" s="183" t="s">
        <v>91</v>
      </c>
      <c r="I91" s="184" t="str">
        <f>B6</f>
        <v>SV Auswärts</v>
      </c>
      <c r="J91" s="184"/>
      <c r="K91" s="184"/>
      <c r="L91" s="184"/>
      <c r="M91" s="185">
        <f>F6</f>
        <v>41959</v>
      </c>
    </row>
    <row r="92" spans="1:13" ht="12.75">
      <c r="A92" s="186" t="s">
        <v>129</v>
      </c>
      <c r="B92" s="187"/>
      <c r="C92" s="187"/>
      <c r="D92" s="187"/>
      <c r="E92" s="187"/>
      <c r="F92" s="188"/>
      <c r="G92" s="179"/>
      <c r="H92" s="186" t="s">
        <v>129</v>
      </c>
      <c r="I92" s="187"/>
      <c r="J92" s="187"/>
      <c r="K92" s="187"/>
      <c r="L92" s="187"/>
      <c r="M92" s="188"/>
    </row>
    <row r="93" spans="1:13" ht="12.75">
      <c r="A93" s="189" t="s">
        <v>130</v>
      </c>
      <c r="B93" s="187"/>
      <c r="C93" s="187"/>
      <c r="D93" s="187"/>
      <c r="E93" s="187"/>
      <c r="F93" s="188"/>
      <c r="G93" s="179"/>
      <c r="H93" s="189" t="s">
        <v>130</v>
      </c>
      <c r="I93" s="187"/>
      <c r="J93" s="187"/>
      <c r="K93" s="187"/>
      <c r="L93" s="187"/>
      <c r="M93" s="188"/>
    </row>
    <row r="94" spans="1:13" ht="12.75">
      <c r="A94" s="186"/>
      <c r="B94" s="187"/>
      <c r="C94" s="187"/>
      <c r="D94" s="187"/>
      <c r="E94" s="187"/>
      <c r="F94" s="188"/>
      <c r="G94" s="179"/>
      <c r="H94" s="186"/>
      <c r="I94" s="187"/>
      <c r="J94" s="187"/>
      <c r="K94" s="187"/>
      <c r="L94" s="187"/>
      <c r="M94" s="188"/>
    </row>
    <row r="95" spans="1:13" ht="12.75">
      <c r="A95" s="186" t="s">
        <v>131</v>
      </c>
      <c r="B95" s="187"/>
      <c r="C95" s="187">
        <f>IF(DKB!B46=0,"",DKB!B46)</f>
      </c>
      <c r="D95" s="187"/>
      <c r="E95" s="187"/>
      <c r="F95" s="188"/>
      <c r="G95" s="179"/>
      <c r="H95" s="186" t="s">
        <v>131</v>
      </c>
      <c r="I95" s="187"/>
      <c r="J95" s="187">
        <f>IF(DKB!P46=0,"",DKB!P46)</f>
      </c>
      <c r="K95" s="187"/>
      <c r="L95" s="187"/>
      <c r="M95" s="188"/>
    </row>
    <row r="96" spans="1:13" ht="13.5" thickBot="1">
      <c r="A96" s="186"/>
      <c r="B96" s="187"/>
      <c r="C96" s="187"/>
      <c r="D96" s="187"/>
      <c r="E96" s="187"/>
      <c r="F96" s="188"/>
      <c r="G96" s="179"/>
      <c r="H96" s="186"/>
      <c r="I96" s="187"/>
      <c r="J96" s="187"/>
      <c r="K96" s="187"/>
      <c r="L96" s="187"/>
      <c r="M96" s="188"/>
    </row>
    <row r="97" spans="1:13" ht="13.5" customHeight="1" thickBot="1">
      <c r="A97" s="190" t="s">
        <v>150</v>
      </c>
      <c r="B97" s="191" t="s">
        <v>132</v>
      </c>
      <c r="C97" s="191" t="s">
        <v>17</v>
      </c>
      <c r="D97" s="191" t="s">
        <v>133</v>
      </c>
      <c r="E97" s="191" t="s">
        <v>134</v>
      </c>
      <c r="F97" s="192" t="s">
        <v>135</v>
      </c>
      <c r="G97" s="179"/>
      <c r="H97" s="190" t="s">
        <v>150</v>
      </c>
      <c r="I97" s="191" t="s">
        <v>132</v>
      </c>
      <c r="J97" s="191" t="s">
        <v>17</v>
      </c>
      <c r="K97" s="191" t="s">
        <v>133</v>
      </c>
      <c r="L97" s="191" t="s">
        <v>134</v>
      </c>
      <c r="M97" s="192" t="s">
        <v>135</v>
      </c>
    </row>
    <row r="98" spans="1:13" ht="19.5" customHeight="1" thickBot="1">
      <c r="A98" s="190">
        <v>1</v>
      </c>
      <c r="B98" s="191"/>
      <c r="C98" s="191"/>
      <c r="D98" s="191"/>
      <c r="E98" s="191"/>
      <c r="F98" s="192"/>
      <c r="G98" s="179"/>
      <c r="H98" s="190">
        <v>1</v>
      </c>
      <c r="I98" s="191"/>
      <c r="J98" s="191"/>
      <c r="K98" s="191"/>
      <c r="L98" s="191"/>
      <c r="M98" s="192"/>
    </row>
    <row r="99" spans="1:13" ht="19.5" customHeight="1" thickBot="1">
      <c r="A99" s="190">
        <v>2</v>
      </c>
      <c r="B99" s="191"/>
      <c r="C99" s="191"/>
      <c r="D99" s="191"/>
      <c r="E99" s="191"/>
      <c r="F99" s="192"/>
      <c r="G99" s="179"/>
      <c r="H99" s="190">
        <v>2</v>
      </c>
      <c r="I99" s="191"/>
      <c r="J99" s="191"/>
      <c r="K99" s="191"/>
      <c r="L99" s="191"/>
      <c r="M99" s="192"/>
    </row>
    <row r="100" spans="1:13" ht="19.5" customHeight="1" thickBot="1">
      <c r="A100" s="190">
        <v>3</v>
      </c>
      <c r="B100" s="191"/>
      <c r="C100" s="191"/>
      <c r="D100" s="191"/>
      <c r="E100" s="191"/>
      <c r="F100" s="192"/>
      <c r="G100" s="179"/>
      <c r="H100" s="190">
        <v>3</v>
      </c>
      <c r="I100" s="191"/>
      <c r="J100" s="191"/>
      <c r="K100" s="191"/>
      <c r="L100" s="191"/>
      <c r="M100" s="192"/>
    </row>
    <row r="101" spans="1:13" ht="19.5" customHeight="1" thickBot="1">
      <c r="A101" s="193">
        <v>4</v>
      </c>
      <c r="B101" s="194"/>
      <c r="C101" s="194"/>
      <c r="D101" s="194"/>
      <c r="E101" s="194"/>
      <c r="F101" s="195"/>
      <c r="G101" s="179"/>
      <c r="H101" s="193">
        <v>4</v>
      </c>
      <c r="I101" s="194"/>
      <c r="J101" s="194"/>
      <c r="K101" s="194"/>
      <c r="L101" s="194"/>
      <c r="M101" s="195"/>
    </row>
    <row r="102" spans="1:13" ht="19.5" customHeight="1" thickBot="1">
      <c r="A102" s="196"/>
      <c r="B102" s="197"/>
      <c r="C102" s="197"/>
      <c r="D102" s="197"/>
      <c r="E102" s="197"/>
      <c r="F102" s="198"/>
      <c r="G102" s="179"/>
      <c r="H102" s="196"/>
      <c r="I102" s="197"/>
      <c r="J102" s="197"/>
      <c r="K102" s="197"/>
      <c r="L102" s="197"/>
      <c r="M102" s="198"/>
    </row>
    <row r="103" spans="1:13" ht="19.5" customHeight="1" thickBot="1">
      <c r="A103" s="199" t="s">
        <v>134</v>
      </c>
      <c r="B103" s="200"/>
      <c r="C103" s="200"/>
      <c r="D103" s="200"/>
      <c r="E103" s="200"/>
      <c r="F103" s="201"/>
      <c r="G103" s="179"/>
      <c r="H103" s="199" t="s">
        <v>134</v>
      </c>
      <c r="I103" s="200"/>
      <c r="J103" s="200"/>
      <c r="K103" s="200"/>
      <c r="L103" s="200"/>
      <c r="M103" s="201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Siegfried Zipprodt</cp:lastModifiedBy>
  <cp:lastPrinted>2014-11-16T07:42:16Z</cp:lastPrinted>
  <dcterms:created xsi:type="dcterms:W3CDTF">1998-03-09T21:09:14Z</dcterms:created>
  <dcterms:modified xsi:type="dcterms:W3CDTF">2015-09-20T16:05:16Z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