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590" yWindow="65516" windowWidth="12630" windowHeight="11020" tabRatio="779" activeTab="0"/>
  </bookViews>
  <sheets>
    <sheet name="DKB" sheetId="1" r:id="rId1"/>
    <sheet name="Einzelergebnisse" sheetId="2" r:id="rId2"/>
    <sheet name="Grundeingaben" sheetId="3" r:id="rId3"/>
    <sheet name="Bildschirm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</sheets>
  <externalReferences>
    <externalReference r:id="rId14"/>
    <externalReference r:id="rId15"/>
  </externalReferences>
  <definedNames>
    <definedName name="_xlnm._FilterDatabase" localSheetId="4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6">'Abrechnungsblatt'!$A$1:$M$71</definedName>
    <definedName name="_xlnm.Print_Area" localSheetId="0">'DKB'!$A$1:$Z$66</definedName>
    <definedName name="_xlnm.Print_Area" localSheetId="1">'Einzelergebnisse'!$A$1:$M$50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 localSheetId="3">'[1]MANNSCHAFTEN+SPIELER'!$G$87:$G$107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2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<sst xmlns="http://schemas.openxmlformats.org/spreadsheetml/2006/main" count="518" uniqueCount="182">
  <si>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</si>
  <si>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</si>
  <si>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</si>
  <si>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</si>
  <si>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</si>
  <si>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</si>
  <si>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</si>
  <si>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</si>
  <si>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</si>
  <si>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</si>
  <si>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</si>
  <si>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</si>
  <si>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</si>
  <si>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</si>
  <si>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</si>
  <si>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</si>
  <si>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</si>
  <si>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</si>
  <si>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</si>
  <si>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</si>
  <si>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</si>
  <si>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</si>
  <si>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</si>
  <si>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</si>
  <si>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</si>
  <si>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</si>
  <si>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</si>
  <si>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</si>
  <si>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</si>
  <si>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</si>
  <si>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</si>
  <si>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</si>
  <si>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</si>
  <si>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</si>
  <si>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</si>
  <si>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</si>
  <si>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</si>
  <si>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</si>
  <si>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</si>
  <si>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</si>
  <si>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</si>
  <si>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</si>
  <si>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</si>
  <si>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</si>
  <si>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</si>
  <si>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</si>
  <si>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</si>
  <si>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Spielbericht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</si>
  <si>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</si>
  <si>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</si>
  <si>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</si>
  <si>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</si>
  <si>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</si>
  <si>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</si>
  <si>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</si>
  <si>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</si>
  <si>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</si>
  <si>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</si>
  <si>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</si>
  <si>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</si>
  <si>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</si>
  <si>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</si>
  <si>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</si>
  <si>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</si>
  <si>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</si>
  <si>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</si>
  <si>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</si>
  <si>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</si>
  <si>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</si>
  <si>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</si>
  <si>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</si>
  <si>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</si>
  <si>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</si>
  <si>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</si>
  <si>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</si>
  <si>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</si>
  <si>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</si>
  <si>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</si>
  <si>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</si>
  <si>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</si>
  <si>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</si>
  <si>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</si>
  <si>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</si>
  <si>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</si>
  <si>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Land</t>
  </si>
  <si>
    <t>Thüringen</t>
  </si>
  <si>
    <t>Ort</t>
  </si>
  <si>
    <t>Bahnanlage</t>
  </si>
  <si>
    <t>Spielklasse</t>
  </si>
  <si>
    <t xml:space="preserve">Bahn/Kugelmaterial in Ordnung </t>
  </si>
  <si>
    <t>x</t>
  </si>
  <si>
    <t xml:space="preserve"> </t>
  </si>
  <si>
    <t xml:space="preserve">  </t>
  </si>
  <si>
    <t>Kegelmaterial</t>
  </si>
  <si>
    <t>Syndur Top</t>
  </si>
  <si>
    <t>Eingabebeschreibung</t>
  </si>
  <si>
    <t>Sollten im Spielbericht Daten vorangegangener Spiele stehen können diese durch gleichzeitiges Betätigen</t>
  </si>
  <si>
    <t>Im Tabellenblatt  "Grundeingaben" gebt Ihr die allgemeinen Angaben für den Kopf des Spielberichtes ein.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</si>
  <si>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</si>
  <si>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</si>
  <si>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</si>
  <si>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</si>
  <si>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 xml:space="preserve">Durch anklicken der Schaltflächen Heimmannschaft und Gastmannschaft im Tabellenblatt DKB (Spielbericht) </t>
  </si>
  <si>
    <t>können die Spieler ausgewählt werden, die das jeweilige Punktspiel bestreiten sollen.</t>
  </si>
  <si>
    <t>Im ersten Fenster den 1.Spieler auswählen und im zweiten den zweiten und so weiter.</t>
  </si>
  <si>
    <t>Geöffnet werden die Fenster durch anklicken des schwarzen Dreiecks, es erscheinen dann alle Spieler.</t>
  </si>
  <si>
    <t>Durch anklicken von OK werden die Daten ins Blatt DKB (Spielbericht)  übernommen.</t>
  </si>
  <si>
    <t>Durch anklicken der Schaltflächen Datum, Spielbeginn und Spielende werden die jeweiligen Daten</t>
  </si>
  <si>
    <t>vom Rechner in die Zellen übernommen. Man muss darauf achten, dass die Uhr im Rechner nicht eine Stunde</t>
  </si>
  <si>
    <t>nachgeht oder das Datum nicht stimmt.</t>
  </si>
  <si>
    <t>In den Blättern DKB (Spielbericht), Grundeingaben , Einzelergebnisse und Mannschaften+Spieler navigiert</t>
  </si>
  <si>
    <t>man mit den Kursor-Tasten von einer Zelle zur anderen.</t>
  </si>
  <si>
    <t>In den Zellen Volle, Abräumen, Fehler und Gesamt auf dem Spielbericht können keine Eingaben gemacht</t>
  </si>
  <si>
    <t>werden, da die Zellen schreibgeschützt sind. Anderenfalls würde die Berechnung und die Übernahme vom</t>
  </si>
  <si>
    <t>Blatt Einzelergebnisse nicht mehr funktionieren. Beim Anklicken dieser Zellen kommt ein Warnhinweis.</t>
  </si>
  <si>
    <t>Der Klubname, das Datum und die Namen der Spieler werden automatisch ins Blatt Einzelergebnisse</t>
  </si>
  <si>
    <t>beim jeweiligen Spieler eingetragen werden.</t>
  </si>
  <si>
    <t xml:space="preserve">Diese Daten werden dann automatisch in das Blatt DKB (Spielbericht) übernommen. </t>
  </si>
  <si>
    <t>Sollte der Spielbericht beim Drucken nicht auf eine Seite gedruckt werden, bitte in der Seitenansicht, Layout</t>
  </si>
  <si>
    <t>bei der Skalierung "Anpassen" - "eine Seite hoch" und "eine Seite breit" anklicken.</t>
  </si>
  <si>
    <t>Das war's eigentlich schon, natürlich muss das Original des Spielbericht noch unterschrieben werden.</t>
  </si>
  <si>
    <t>Das Blatt Einzelergebnisse kann man selbstverständlich auch Ausdrucken und somit hat jeder Klub</t>
  </si>
  <si>
    <t>alle Ergebnisse auf einem Blatt zur Verfügung.</t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</si>
  <si>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</si>
  <si>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</si>
  <si>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</si>
  <si>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</si>
  <si>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</si>
  <si>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</si>
  <si>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</si>
  <si>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</si>
  <si>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</si>
  <si>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</si>
  <si>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</si>
  <si>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</si>
  <si>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</si>
  <si>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Frauen</t>
  </si>
  <si>
    <t>Männer</t>
  </si>
  <si>
    <t>Pz</t>
  </si>
  <si>
    <t xml:space="preserve">    Spielstand</t>
  </si>
  <si>
    <t>sowie Spielnummer und Spieltag werden gelöscht, alle anderen Angaben bleiben erhalten.</t>
  </si>
  <si>
    <t>Auswechselspieler werden neben dem Spieler ausgewählt für den sie eingewechselt werden.</t>
  </si>
  <si>
    <t>Dort wird sofort automatisch der aktuelle Punktstand errechnet.</t>
  </si>
  <si>
    <t>Damit entfällt das zeitaufwendige Zusammenzählen und man kann sich auch nicht verrechnen.</t>
  </si>
  <si>
    <t>Siegfried Zipprodt</t>
  </si>
  <si>
    <t>Vorname Name</t>
  </si>
  <si>
    <t>SP</t>
  </si>
  <si>
    <t>Das Tabellenblatt "Bildschirm" wurde von Roßleben übernommen.</t>
  </si>
  <si>
    <t>Satz</t>
  </si>
  <si>
    <t>Zuletzt ist noch im Blatt DKB (Spielbericht) der Schalter "Platz" zu betätigen.</t>
  </si>
  <si>
    <t>sz</t>
  </si>
  <si>
    <t>Spiel Nr.</t>
  </si>
  <si>
    <t>Spielnummer</t>
  </si>
  <si>
    <t>gF</t>
  </si>
  <si>
    <t>gA</t>
  </si>
  <si>
    <t>gV</t>
  </si>
  <si>
    <t>gK</t>
  </si>
  <si>
    <t>MP</t>
  </si>
  <si>
    <t>Kegel</t>
  </si>
  <si>
    <t>übernommen. Dort müssen dann nur noch die Bahn-Ergebnisse Volle, Gesamt und  Fehlwurf je 30 Wurf</t>
  </si>
  <si>
    <t xml:space="preserve">Sollte ein roter Warnhinweis auf dem Spielbericht angezeigt werden, sind die Platziffern zu prüfen und manuell </t>
  </si>
  <si>
    <t>zu ändern. (Passiert bei Kegelgleichheit meherer Spieler einer Mannschaft.)</t>
  </si>
  <si>
    <t>Max Mustermann</t>
  </si>
  <si>
    <t>Bitte hier nur</t>
  </si>
  <si>
    <t>eingeben.</t>
  </si>
  <si>
    <t xml:space="preserve">    Volle</t>
  </si>
  <si>
    <t xml:space="preserve">    Fehlwürfe</t>
  </si>
  <si>
    <t xml:space="preserve">    Gesamtergebnis</t>
  </si>
  <si>
    <t>satz</t>
  </si>
  <si>
    <t>Katrin Musterfrau</t>
  </si>
  <si>
    <t>Gast8</t>
  </si>
  <si>
    <t>Gast9</t>
  </si>
  <si>
    <t>Gast10</t>
  </si>
  <si>
    <t>Gast11</t>
  </si>
  <si>
    <t>Gast12</t>
  </si>
  <si>
    <t>Gastmannschaft 1</t>
  </si>
  <si>
    <t>Gastmannschaft 2</t>
  </si>
  <si>
    <t>Gastmannschaft 3</t>
  </si>
  <si>
    <t>Gastmannschaft 4</t>
  </si>
  <si>
    <t>Gastmanschaft 5</t>
  </si>
  <si>
    <t>Gastmannschaft 6</t>
  </si>
  <si>
    <t>Gastmannschaft 7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</si>
</sst>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d/mm/yy"/>
    <numFmt numFmtId="188" formatCode="d/m/yyyy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#,##0&quot;DM&quot;_);\(#,##0&quot;DM&quot;\)"/>
    <numFmt numFmtId="197" formatCode="#,##0&quot;DM&quot;_);[Red]\(#,##0&quot;DM&quot;\)"/>
    <numFmt numFmtId="198" formatCode="#,##0.00&quot;DM&quot;_);\(#,##0.00&quot;DM&quot;\)"/>
    <numFmt numFmtId="199" formatCode="#,##0.00&quot;DM&quot;_);[Red]\(#,##0.00&quot;DM&quot;\)"/>
    <numFmt numFmtId="200" formatCode="_ * #,##0_)&quot;DM&quot;_ ;_ * \(#,##0\)&quot;DM&quot;_ ;_ * &quot;-&quot;_)&quot;DM&quot;_ ;_ @_ "/>
    <numFmt numFmtId="201" formatCode="_ * #,##0_)_D_M_ ;_ * \(#,##0\)_D_M_ ;_ * &quot;-&quot;_)_D_M_ ;_ @_ "/>
    <numFmt numFmtId="202" formatCode="_ * #,##0.00_)&quot;DM&quot;_ ;_ * \(#,##0.00\)&quot;DM&quot;_ ;_ * &quot;-&quot;??_)&quot;DM&quot;_ ;_ @_ "/>
    <numFmt numFmtId="203" formatCode="_ * #,##0.00_)_D_M_ ;_ * \(#,##0.00\)_D_M_ ;_ * &quot;-&quot;??_)_D_M_ ;_ @_ "/>
    <numFmt numFmtId="204" formatCode="dd/\ mm\ yy"/>
    <numFmt numFmtId="205" formatCode="mmm/\ yy"/>
    <numFmt numFmtId="206" formatCode="d/m"/>
    <numFmt numFmtId="207" formatCode="dd/mm"/>
    <numFmt numFmtId="208" formatCode="mm/yy"/>
    <numFmt numFmtId="209" formatCode="hh:mm:ss\ &quot;Uhr&quot;"/>
    <numFmt numFmtId="210" formatCode="[$-407]dddd\,\ d\.\ mmmm\ yyyy"/>
    <numFmt numFmtId="211" formatCode="[$-407]mmm/\ yy;@"/>
    <numFmt numFmtId="212" formatCode="[$-407]mmmmm\ yy;@"/>
    <numFmt numFmtId="213" formatCode="d/m;@"/>
    <numFmt numFmtId="214" formatCode="00000"/>
    <numFmt numFmtId="215" formatCode="dd\ mm"/>
    <numFmt numFmtId="216" formatCode="000000"/>
    <numFmt numFmtId="217" formatCode="[$-F400]h:mm:ss\ AM/PM"/>
    <numFmt numFmtId="218" formatCode="00000#"/>
    <numFmt numFmtId="219" formatCode="0.0"/>
    <numFmt numFmtId="220" formatCode="\+\ 0\ \-\ ;[Red]\-\ 0\ \+"/>
  </numFmts>
  <fonts count="10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b/>
      <sz val="14"/>
      <color indexed="10"/>
      <name val="Tahoma"/>
      <family val="2"/>
    </font>
    <font>
      <sz val="8"/>
      <color indexed="10"/>
      <name val="Tahoma"/>
      <family val="2"/>
    </font>
    <font>
      <b/>
      <sz val="14"/>
      <color indexed="10"/>
      <name val="Times New Roman"/>
      <family val="1"/>
    </font>
    <font>
      <b/>
      <sz val="26"/>
      <color indexed="9"/>
      <name val="Arial"/>
      <family val="2"/>
    </font>
    <font>
      <b/>
      <sz val="60"/>
      <color indexed="9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sz val="22"/>
      <name val="Arial"/>
      <family val="2"/>
    </font>
    <font>
      <sz val="36"/>
      <name val="Arial"/>
      <family val="2"/>
    </font>
    <font>
      <sz val="8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4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4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4" borderId="0" applyNumberFormat="0" applyBorder="0" applyAlignment="0" applyProtection="0"/>
    <xf numFmtId="0" fontId="85" fillId="35" borderId="1" applyNumberFormat="0" applyAlignment="0" applyProtection="0"/>
    <xf numFmtId="0" fontId="86" fillId="35" borderId="2" applyNumberFormat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7" fillId="36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37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1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92" fillId="40" borderId="0" applyNumberFormat="0" applyBorder="0" applyAlignment="0" applyProtection="0"/>
    <xf numFmtId="0" fontId="4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41" borderId="9" applyNumberFormat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8" fontId="0" fillId="0" borderId="0" xfId="0" applyNumberFormat="1" applyAlignment="1">
      <alignment/>
    </xf>
    <xf numFmtId="208" fontId="1" fillId="0" borderId="0" xfId="71" applyNumberFormat="1" applyFont="1" applyBorder="1" applyAlignment="1">
      <alignment horizontal="center" vertical="center"/>
      <protection/>
    </xf>
    <xf numFmtId="208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8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8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8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208" fontId="11" fillId="44" borderId="11" xfId="71" applyNumberFormat="1" applyFont="1" applyFill="1" applyBorder="1" applyAlignment="1" applyProtection="1">
      <alignment horizontal="center" vertical="center"/>
      <protection locked="0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8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8" fontId="11" fillId="44" borderId="14" xfId="0" applyNumberFormat="1" applyFont="1" applyFill="1" applyBorder="1" applyAlignment="1" applyProtection="1">
      <alignment horizontal="center" vertical="center"/>
      <protection locked="0"/>
    </xf>
    <xf numFmtId="218" fontId="1" fillId="0" borderId="0" xfId="0" applyNumberFormat="1" applyFont="1" applyAlignment="1">
      <alignment horizontal="center" wrapText="1"/>
    </xf>
    <xf numFmtId="218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8" fontId="0" fillId="0" borderId="0" xfId="0" applyNumberFormat="1" applyFont="1" applyAlignment="1">
      <alignment/>
    </xf>
    <xf numFmtId="218" fontId="11" fillId="42" borderId="11" xfId="0" applyNumberFormat="1" applyFont="1" applyFill="1" applyBorder="1" applyAlignment="1" applyProtection="1">
      <alignment horizontal="center" vertical="center"/>
      <protection locked="0"/>
    </xf>
    <xf numFmtId="218" fontId="23" fillId="43" borderId="11" xfId="0" applyNumberFormat="1" applyFont="1" applyFill="1" applyBorder="1" applyAlignment="1" applyProtection="1">
      <alignment horizontal="centerContinuous"/>
      <protection locked="0"/>
    </xf>
    <xf numFmtId="218" fontId="27" fillId="43" borderId="11" xfId="0" applyNumberFormat="1" applyFont="1" applyFill="1" applyBorder="1" applyAlignment="1" applyProtection="1">
      <alignment horizontal="centerContinuous"/>
      <protection locked="0"/>
    </xf>
    <xf numFmtId="218" fontId="7" fillId="43" borderId="11" xfId="0" applyNumberFormat="1" applyFont="1" applyFill="1" applyBorder="1" applyAlignment="1" applyProtection="1">
      <alignment horizontal="centerContinuous"/>
      <protection locked="0"/>
    </xf>
    <xf numFmtId="218" fontId="11" fillId="42" borderId="11" xfId="0" applyNumberFormat="1" applyFont="1" applyFill="1" applyBorder="1" applyAlignment="1" applyProtection="1">
      <alignment horizontal="center"/>
      <protection locked="0"/>
    </xf>
    <xf numFmtId="218" fontId="25" fillId="43" borderId="11" xfId="0" applyNumberFormat="1" applyFont="1" applyFill="1" applyBorder="1" applyAlignment="1" applyProtection="1">
      <alignment horizontal="centerContinuous"/>
      <protection locked="0"/>
    </xf>
    <xf numFmtId="218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8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8" fontId="2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8" fontId="2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>
      <alignment horizontal="center"/>
    </xf>
    <xf numFmtId="216" fontId="20" fillId="0" borderId="28" xfId="0" applyNumberFormat="1" applyFont="1" applyFill="1" applyBorder="1" applyAlignment="1" applyProtection="1">
      <alignment horizontal="center" vertical="center"/>
      <protection/>
    </xf>
    <xf numFmtId="216" fontId="20" fillId="0" borderId="28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0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08" fontId="20" fillId="0" borderId="33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right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9" fontId="36" fillId="0" borderId="29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38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9" fontId="36" fillId="0" borderId="42" xfId="0" applyNumberFormat="1" applyFont="1" applyFill="1" applyBorder="1" applyAlignment="1">
      <alignment horizontal="center" vertical="center"/>
    </xf>
    <xf numFmtId="0" fontId="36" fillId="0" borderId="2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9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1" fontId="0" fillId="43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3" fillId="0" borderId="0" xfId="0" applyFont="1" applyAlignment="1">
      <alignment/>
    </xf>
    <xf numFmtId="0" fontId="0" fillId="4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87" fontId="1" fillId="0" borderId="47" xfId="0" applyNumberFormat="1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15" fontId="1" fillId="0" borderId="48" xfId="0" applyNumberFormat="1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2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19" fontId="53" fillId="0" borderId="0" xfId="0" applyNumberFormat="1" applyFont="1" applyFill="1" applyBorder="1" applyAlignment="1">
      <alignment horizontal="center" vertical="center"/>
    </xf>
    <xf numFmtId="219" fontId="53" fillId="0" borderId="0" xfId="0" applyNumberFormat="1" applyFont="1" applyFill="1" applyBorder="1" applyAlignment="1">
      <alignment horizontal="left" vertical="center"/>
    </xf>
    <xf numFmtId="0" fontId="0" fillId="0" borderId="51" xfId="0" applyNumberFormat="1" applyFill="1" applyBorder="1" applyAlignment="1" applyProtection="1">
      <alignment horizontal="center" vertical="center"/>
      <protection locked="0"/>
    </xf>
    <xf numFmtId="0" fontId="0" fillId="0" borderId="51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62" fillId="0" borderId="0" xfId="0" applyFont="1" applyAlignment="1">
      <alignment/>
    </xf>
    <xf numFmtId="0" fontId="57" fillId="42" borderId="0" xfId="0" applyFont="1" applyFill="1" applyAlignment="1">
      <alignment vertical="center"/>
    </xf>
    <xf numFmtId="0" fontId="62" fillId="42" borderId="0" xfId="0" applyFont="1" applyFill="1" applyAlignment="1">
      <alignment vertical="center"/>
    </xf>
    <xf numFmtId="0" fontId="62" fillId="42" borderId="0" xfId="0" applyFont="1" applyFill="1" applyAlignment="1">
      <alignment/>
    </xf>
    <xf numFmtId="0" fontId="17" fillId="0" borderId="0" xfId="0" applyNumberFormat="1" applyFont="1" applyFill="1" applyAlignment="1">
      <alignment horizontal="right" vertical="top"/>
    </xf>
    <xf numFmtId="0" fontId="58" fillId="0" borderId="0" xfId="0" applyFont="1" applyAlignment="1">
      <alignment horizontal="center" vertical="center"/>
    </xf>
    <xf numFmtId="0" fontId="59" fillId="13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21" xfId="0" applyFont="1" applyBorder="1" applyAlignment="1">
      <alignment horizontal="center"/>
    </xf>
    <xf numFmtId="1" fontId="20" fillId="0" borderId="61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>
      <alignment horizontal="center" vertical="center"/>
    </xf>
    <xf numFmtId="0" fontId="17" fillId="0" borderId="62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63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65" xfId="0" applyNumberFormat="1" applyFont="1" applyFill="1" applyBorder="1" applyAlignment="1">
      <alignment horizontal="center" vertical="center"/>
    </xf>
    <xf numFmtId="0" fontId="20" fillId="0" borderId="66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0" fontId="33" fillId="0" borderId="67" xfId="0" applyNumberFormat="1" applyFont="1" applyFill="1" applyBorder="1" applyAlignment="1">
      <alignment horizontal="center"/>
    </xf>
    <xf numFmtId="0" fontId="44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62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62" fillId="42" borderId="0" xfId="0" applyNumberFormat="1" applyFont="1" applyFill="1" applyAlignment="1">
      <alignment vertical="center"/>
    </xf>
    <xf numFmtId="0" fontId="62" fillId="42" borderId="0" xfId="0" applyNumberFormat="1" applyFont="1" applyFill="1" applyAlignment="1">
      <alignment/>
    </xf>
    <xf numFmtId="0" fontId="57" fillId="42" borderId="0" xfId="0" applyNumberFormat="1" applyFont="1" applyFill="1" applyAlignment="1">
      <alignment/>
    </xf>
    <xf numFmtId="0" fontId="0" fillId="3" borderId="11" xfId="0" applyFill="1" applyBorder="1" applyAlignment="1" applyProtection="1">
      <alignment/>
      <protection locked="0"/>
    </xf>
    <xf numFmtId="0" fontId="0" fillId="3" borderId="11" xfId="0" applyFont="1" applyFill="1" applyBorder="1" applyAlignment="1" applyProtection="1">
      <alignment/>
      <protection locked="0"/>
    </xf>
    <xf numFmtId="0" fontId="37" fillId="3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7" fillId="3" borderId="0" xfId="0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63" fillId="0" borderId="11" xfId="0" applyNumberFormat="1" applyFont="1" applyFill="1" applyBorder="1" applyAlignment="1">
      <alignment horizontal="center"/>
    </xf>
    <xf numFmtId="219" fontId="44" fillId="0" borderId="11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justify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56" xfId="0" applyNumberFormat="1" applyFill="1" applyBorder="1" applyAlignment="1" applyProtection="1">
      <alignment horizontal="center" vertical="center"/>
      <protection locked="0"/>
    </xf>
    <xf numFmtId="0" fontId="0" fillId="0" borderId="56" xfId="0" applyNumberFormat="1" applyFill="1" applyBorder="1" applyAlignment="1" applyProtection="1">
      <alignment/>
      <protection locked="0"/>
    </xf>
    <xf numFmtId="0" fontId="0" fillId="43" borderId="11" xfId="0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>
      <alignment horizontal="center" vertical="center"/>
    </xf>
    <xf numFmtId="0" fontId="20" fillId="0" borderId="68" xfId="0" applyNumberFormat="1" applyFont="1" applyFill="1" applyBorder="1" applyAlignment="1">
      <alignment horizontal="center" vertical="justify"/>
    </xf>
    <xf numFmtId="0" fontId="20" fillId="0" borderId="65" xfId="0" applyNumberFormat="1" applyFont="1" applyFill="1" applyBorder="1" applyAlignment="1">
      <alignment horizontal="center" vertical="justify"/>
    </xf>
    <xf numFmtId="0" fontId="20" fillId="0" borderId="69" xfId="0" applyNumberFormat="1" applyFont="1" applyFill="1" applyBorder="1" applyAlignment="1">
      <alignment horizontal="center" vertical="justify"/>
    </xf>
    <xf numFmtId="0" fontId="20" fillId="0" borderId="32" xfId="0" applyNumberFormat="1" applyFont="1" applyFill="1" applyBorder="1" applyAlignment="1">
      <alignment horizontal="center" vertical="justify"/>
    </xf>
    <xf numFmtId="0" fontId="20" fillId="0" borderId="70" xfId="0" applyNumberFormat="1" applyFont="1" applyFill="1" applyBorder="1" applyAlignment="1">
      <alignment horizontal="center" vertical="justify"/>
    </xf>
    <xf numFmtId="0" fontId="20" fillId="0" borderId="38" xfId="0" applyNumberFormat="1" applyFont="1" applyFill="1" applyBorder="1" applyAlignment="1">
      <alignment horizontal="center" vertical="justify"/>
    </xf>
    <xf numFmtId="0" fontId="17" fillId="0" borderId="71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6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/>
    </xf>
    <xf numFmtId="219" fontId="20" fillId="0" borderId="77" xfId="0" applyNumberFormat="1" applyFont="1" applyFill="1" applyBorder="1" applyAlignment="1">
      <alignment horizontal="center" vertical="center"/>
    </xf>
    <xf numFmtId="219" fontId="20" fillId="0" borderId="78" xfId="0" applyNumberFormat="1" applyFont="1" applyFill="1" applyBorder="1" applyAlignment="1">
      <alignment horizontal="center" vertical="center"/>
    </xf>
    <xf numFmtId="219" fontId="20" fillId="0" borderId="79" xfId="0" applyNumberFormat="1" applyFont="1" applyFill="1" applyBorder="1" applyAlignment="1">
      <alignment horizontal="center" vertical="center"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20" fillId="0" borderId="70" xfId="0" applyNumberFormat="1" applyFont="1" applyFill="1" applyBorder="1" applyAlignment="1">
      <alignment horizontal="center"/>
    </xf>
    <xf numFmtId="0" fontId="20" fillId="0" borderId="38" xfId="0" applyNumberFormat="1" applyFont="1" applyFill="1" applyBorder="1" applyAlignment="1">
      <alignment horizontal="center"/>
    </xf>
    <xf numFmtId="0" fontId="20" fillId="0" borderId="69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80" xfId="0" applyNumberFormat="1" applyFont="1" applyFill="1" applyBorder="1" applyAlignment="1">
      <alignment horizontal="center" vertical="justify"/>
    </xf>
    <xf numFmtId="0" fontId="20" fillId="0" borderId="41" xfId="0" applyNumberFormat="1" applyFont="1" applyFill="1" applyBorder="1" applyAlignment="1">
      <alignment horizontal="center" vertical="justify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/>
    </xf>
    <xf numFmtId="185" fontId="20" fillId="0" borderId="20" xfId="0" applyNumberFormat="1" applyFont="1" applyFill="1" applyBorder="1" applyAlignment="1" applyProtection="1">
      <alignment horizontal="left" vertical="top"/>
      <protection locked="0"/>
    </xf>
    <xf numFmtId="0" fontId="33" fillId="0" borderId="20" xfId="0" applyNumberFormat="1" applyFont="1" applyFill="1" applyBorder="1" applyAlignment="1">
      <alignment horizontal="left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33" fillId="0" borderId="16" xfId="0" applyNumberFormat="1" applyFont="1" applyFill="1" applyBorder="1" applyAlignment="1">
      <alignment horizontal="left"/>
    </xf>
    <xf numFmtId="14" fontId="20" fillId="0" borderId="20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219" fontId="33" fillId="0" borderId="67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42" borderId="72" xfId="0" applyNumberFormat="1" applyFont="1" applyFill="1" applyBorder="1" applyAlignment="1">
      <alignment horizontal="center" vertical="center" wrapText="1"/>
    </xf>
    <xf numFmtId="0" fontId="0" fillId="42" borderId="23" xfId="0" applyNumberFormat="1" applyFont="1" applyFill="1" applyBorder="1" applyAlignment="1">
      <alignment horizontal="center" vertical="center" wrapText="1"/>
    </xf>
    <xf numFmtId="0" fontId="0" fillId="42" borderId="24" xfId="0" applyNumberFormat="1" applyFont="1" applyFill="1" applyBorder="1" applyAlignment="1">
      <alignment horizontal="center" vertical="center" wrapText="1"/>
    </xf>
    <xf numFmtId="0" fontId="0" fillId="42" borderId="75" xfId="0" applyNumberFormat="1" applyFont="1" applyFill="1" applyBorder="1" applyAlignment="1">
      <alignment horizontal="center" vertical="center" wrapText="1"/>
    </xf>
    <xf numFmtId="0" fontId="0" fillId="42" borderId="16" xfId="0" applyNumberFormat="1" applyFont="1" applyFill="1" applyBorder="1" applyAlignment="1">
      <alignment horizontal="center" vertical="center" wrapText="1"/>
    </xf>
    <xf numFmtId="0" fontId="0" fillId="42" borderId="76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22" fontId="33" fillId="0" borderId="20" xfId="0" applyNumberFormat="1" applyFont="1" applyFill="1" applyBorder="1" applyAlignment="1">
      <alignment horizontal="left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7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7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76" xfId="0" applyNumberForma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3" fillId="0" borderId="11" xfId="0" applyNumberFormat="1" applyFont="1" applyFill="1" applyBorder="1" applyAlignment="1">
      <alignment horizontal="center"/>
    </xf>
    <xf numFmtId="0" fontId="3" fillId="6" borderId="0" xfId="0" applyNumberFormat="1" applyFont="1" applyFill="1" applyAlignment="1">
      <alignment horizontal="center" vertical="center"/>
    </xf>
    <xf numFmtId="1" fontId="24" fillId="6" borderId="0" xfId="0" applyNumberFormat="1" applyFont="1" applyFill="1" applyAlignment="1" applyProtection="1">
      <alignment horizontal="center" vertical="center"/>
      <protection locked="0"/>
    </xf>
    <xf numFmtId="0" fontId="24" fillId="6" borderId="0" xfId="0" applyNumberFormat="1" applyFont="1" applyFill="1" applyAlignment="1" applyProtection="1">
      <alignment horizontal="center" vertical="center"/>
      <protection locked="0"/>
    </xf>
    <xf numFmtId="14" fontId="38" fillId="0" borderId="0" xfId="0" applyNumberFormat="1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 horizontal="center"/>
      <protection/>
    </xf>
    <xf numFmtId="0" fontId="48" fillId="0" borderId="0" xfId="0" applyFont="1" applyAlignment="1" applyProtection="1">
      <alignment horizontal="left"/>
      <protection/>
    </xf>
    <xf numFmtId="1" fontId="0" fillId="43" borderId="81" xfId="0" applyNumberFormat="1" applyFill="1" applyBorder="1" applyAlignment="1" applyProtection="1">
      <alignment horizontal="left"/>
      <protection locked="0"/>
    </xf>
    <xf numFmtId="1" fontId="0" fillId="43" borderId="13" xfId="0" applyNumberFormat="1" applyFill="1" applyBorder="1" applyAlignment="1" applyProtection="1">
      <alignment horizontal="left"/>
      <protection locked="0"/>
    </xf>
    <xf numFmtId="0" fontId="0" fillId="43" borderId="81" xfId="0" applyFill="1" applyBorder="1" applyAlignment="1" applyProtection="1">
      <alignment horizontal="left"/>
      <protection/>
    </xf>
    <xf numFmtId="0" fontId="0" fillId="43" borderId="13" xfId="0" applyFill="1" applyBorder="1" applyAlignment="1" applyProtection="1">
      <alignment horizontal="left"/>
      <protection/>
    </xf>
    <xf numFmtId="0" fontId="0" fillId="43" borderId="81" xfId="0" applyFill="1" applyBorder="1" applyAlignment="1" applyProtection="1">
      <alignment horizontal="left"/>
      <protection locked="0"/>
    </xf>
    <xf numFmtId="0" fontId="0" fillId="43" borderId="13" xfId="0" applyFill="1" applyBorder="1" applyAlignment="1" applyProtection="1">
      <alignment horizontal="left"/>
      <protection locked="0"/>
    </xf>
    <xf numFmtId="0" fontId="57" fillId="45" borderId="82" xfId="0" applyNumberFormat="1" applyFont="1" applyFill="1" applyBorder="1" applyAlignment="1">
      <alignment horizontal="center" vertical="center"/>
    </xf>
    <xf numFmtId="0" fontId="0" fillId="45" borderId="83" xfId="0" applyNumberFormat="1" applyFill="1" applyBorder="1" applyAlignment="1">
      <alignment horizontal="center" vertical="center"/>
    </xf>
    <xf numFmtId="0" fontId="0" fillId="45" borderId="14" xfId="0" applyNumberFormat="1" applyFill="1" applyBorder="1" applyAlignment="1">
      <alignment horizontal="center" vertical="center"/>
    </xf>
    <xf numFmtId="0" fontId="57" fillId="46" borderId="82" xfId="0" applyFont="1" applyFill="1" applyBorder="1" applyAlignment="1">
      <alignment horizontal="center" vertical="center"/>
    </xf>
    <xf numFmtId="0" fontId="57" fillId="46" borderId="83" xfId="0" applyFont="1" applyFill="1" applyBorder="1" applyAlignment="1">
      <alignment horizontal="center" vertical="center"/>
    </xf>
    <xf numFmtId="0" fontId="57" fillId="46" borderId="14" xfId="0" applyFont="1" applyFill="1" applyBorder="1" applyAlignment="1">
      <alignment horizontal="center" vertical="center"/>
    </xf>
    <xf numFmtId="0" fontId="57" fillId="5" borderId="0" xfId="0" applyFont="1" applyFill="1" applyAlignment="1">
      <alignment horizontal="center" vertical="center"/>
    </xf>
    <xf numFmtId="0" fontId="54" fillId="47" borderId="0" xfId="0" applyFont="1" applyFill="1" applyAlignment="1">
      <alignment horizontal="center" vertical="center"/>
    </xf>
    <xf numFmtId="0" fontId="55" fillId="45" borderId="84" xfId="0" applyFont="1" applyFill="1" applyBorder="1" applyAlignment="1">
      <alignment horizontal="center" vertical="center"/>
    </xf>
    <xf numFmtId="0" fontId="55" fillId="45" borderId="12" xfId="0" applyFont="1" applyFill="1" applyBorder="1" applyAlignment="1">
      <alignment horizontal="center" vertical="center"/>
    </xf>
    <xf numFmtId="0" fontId="55" fillId="45" borderId="66" xfId="0" applyFont="1" applyFill="1" applyBorder="1" applyAlignment="1">
      <alignment horizontal="center" vertical="center"/>
    </xf>
    <xf numFmtId="0" fontId="55" fillId="45" borderId="26" xfId="0" applyFont="1" applyFill="1" applyBorder="1" applyAlignment="1">
      <alignment horizontal="center" vertical="center"/>
    </xf>
    <xf numFmtId="0" fontId="55" fillId="45" borderId="0" xfId="0" applyFont="1" applyFill="1" applyBorder="1" applyAlignment="1">
      <alignment horizontal="center" vertical="center"/>
    </xf>
    <xf numFmtId="0" fontId="55" fillId="45" borderId="85" xfId="0" applyFont="1" applyFill="1" applyBorder="1" applyAlignment="1">
      <alignment horizontal="center" vertical="center"/>
    </xf>
    <xf numFmtId="0" fontId="55" fillId="45" borderId="22" xfId="0" applyFont="1" applyFill="1" applyBorder="1" applyAlignment="1">
      <alignment horizontal="center" vertical="center"/>
    </xf>
    <xf numFmtId="0" fontId="55" fillId="45" borderId="21" xfId="0" applyFont="1" applyFill="1" applyBorder="1" applyAlignment="1">
      <alignment horizontal="center" vertical="center"/>
    </xf>
    <xf numFmtId="0" fontId="55" fillId="45" borderId="86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9" fillId="13" borderId="26" xfId="0" applyFont="1" applyFill="1" applyBorder="1" applyAlignment="1">
      <alignment horizontal="center" vertical="center"/>
    </xf>
    <xf numFmtId="0" fontId="59" fillId="13" borderId="12" xfId="0" applyFont="1" applyFill="1" applyBorder="1" applyAlignment="1">
      <alignment horizontal="center" vertical="center"/>
    </xf>
    <xf numFmtId="0" fontId="59" fillId="13" borderId="85" xfId="0" applyFont="1" applyFill="1" applyBorder="1" applyAlignment="1">
      <alignment horizontal="center" vertical="center"/>
    </xf>
    <xf numFmtId="0" fontId="59" fillId="13" borderId="0" xfId="0" applyFont="1" applyFill="1" applyBorder="1" applyAlignment="1">
      <alignment horizontal="center" vertical="center"/>
    </xf>
    <xf numFmtId="0" fontId="59" fillId="13" borderId="22" xfId="0" applyFont="1" applyFill="1" applyBorder="1" applyAlignment="1">
      <alignment horizontal="center" vertical="center"/>
    </xf>
    <xf numFmtId="0" fontId="59" fillId="13" borderId="21" xfId="0" applyFont="1" applyFill="1" applyBorder="1" applyAlignment="1">
      <alignment horizontal="center" vertical="center"/>
    </xf>
    <xf numFmtId="0" fontId="59" fillId="13" borderId="86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7" fillId="13" borderId="0" xfId="0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57" fillId="44" borderId="82" xfId="0" applyNumberFormat="1" applyFont="1" applyFill="1" applyBorder="1" applyAlignment="1">
      <alignment horizontal="center" vertical="center"/>
    </xf>
    <xf numFmtId="0" fontId="57" fillId="44" borderId="83" xfId="0" applyNumberFormat="1" applyFont="1" applyFill="1" applyBorder="1" applyAlignment="1">
      <alignment horizontal="center" vertical="center"/>
    </xf>
    <xf numFmtId="0" fontId="57" fillId="44" borderId="14" xfId="0" applyNumberFormat="1" applyFont="1" applyFill="1" applyBorder="1" applyAlignment="1">
      <alignment horizontal="center" vertical="center"/>
    </xf>
    <xf numFmtId="0" fontId="57" fillId="42" borderId="83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">
    <dxf/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85725</xdr:colOff>
      <xdr:row>1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590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16</xdr:col>
      <xdr:colOff>200025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19125" y="28575"/>
          <a:ext cx="3981450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57150</xdr:colOff>
      <xdr:row>2</xdr:row>
      <xdr:rowOff>95250</xdr:rowOff>
    </xdr:from>
    <xdr:to>
      <xdr:col>3</xdr:col>
      <xdr:colOff>447675</xdr:colOff>
      <xdr:row>3</xdr:row>
      <xdr:rowOff>114300</xdr:rowOff>
    </xdr:to>
    <xdr:pic>
      <xdr:nvPicPr>
        <xdr:cNvPr id="3" name="ToggleButton1" descr="Plat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0485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58</xdr:row>
      <xdr:rowOff>0</xdr:rowOff>
    </xdr:to>
    <xdr:sp>
      <xdr:nvSpPr>
        <xdr:cNvPr id="1" name="Line 64"/>
        <xdr:cNvSpPr>
          <a:spLocks/>
        </xdr:cNvSpPr>
      </xdr:nvSpPr>
      <xdr:spPr>
        <a:xfrm>
          <a:off x="3257550" y="400050"/>
          <a:ext cx="0" cy="2914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085850" cy="171450"/>
    <xdr:sp>
      <xdr:nvSpPr>
        <xdr:cNvPr id="2" name="TextBox 72"/>
        <xdr:cNvSpPr txBox="1">
          <a:spLocks noChangeArrowheads="1"/>
        </xdr:cNvSpPr>
      </xdr:nvSpPr>
      <xdr:spPr>
        <a:xfrm>
          <a:off x="2114550" y="400050"/>
          <a:ext cx="108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085850" cy="171450"/>
    <xdr:sp>
      <xdr:nvSpPr>
        <xdr:cNvPr id="3" name="TextBox 73"/>
        <xdr:cNvSpPr txBox="1">
          <a:spLocks noChangeArrowheads="1"/>
        </xdr:cNvSpPr>
      </xdr:nvSpPr>
      <xdr:spPr>
        <a:xfrm>
          <a:off x="3371850" y="400050"/>
          <a:ext cx="108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571500" cy="171450"/>
    <xdr:sp>
      <xdr:nvSpPr>
        <xdr:cNvPr id="4" name="TextBox 74"/>
        <xdr:cNvSpPr txBox="1">
          <a:spLocks noChangeArrowheads="1"/>
        </xdr:cNvSpPr>
      </xdr:nvSpPr>
      <xdr:spPr>
        <a:xfrm>
          <a:off x="1257300" y="6858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914400" cy="171450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3486150" y="5715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169e6f-ccb8-4f46-b6d3-d6fec6511495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914400" cy="171450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3486150" y="26289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e65509-67bf-4fa6-9a44-2844bb7bdbf7}" type="TxLink">
            <a:rPr lang="en-US" cap="none" sz="1000" b="1" i="0" u="none" baseline="0">
              <a:solidFill>
                <a:srgbClr val="0000FF"/>
              </a:solidFill>
            </a:rPr>
            <a:t>Gast10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914400" cy="171450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3486150" y="24003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434c541-8743-4e2f-a9b2-b10df51ba987}" type="TxLink">
            <a:rPr lang="en-US" cap="none" sz="1000" b="1" i="0" u="none" baseline="0">
              <a:solidFill>
                <a:srgbClr val="0000FF"/>
              </a:solidFill>
            </a:rPr>
            <a:t>Gast9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914400" cy="171450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3486150" y="21717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bb94daa-9ecb-4562-8c19-8d2917472941}" type="TxLink">
            <a:rPr lang="en-US" cap="none" sz="1000" b="1" i="0" u="none" baseline="0">
              <a:solidFill>
                <a:srgbClr val="0000FF"/>
              </a:solidFill>
            </a:rPr>
            <a:t>Gast8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914400" cy="171450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3486150" y="19431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6ed692-5fb2-4d37-88c5-1846e066c9b1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914400" cy="171450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3486150" y="17145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b322fd-9002-4629-aa34-6ce9f5e867ba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914400" cy="171450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3486150" y="14859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993763e-5527-4644-b484-d9c729983abc}" type="TxLink">
            <a:rPr lang="en-US" cap="none" sz="1000" b="1" i="0" u="none" baseline="0">
              <a:solidFill>
                <a:srgbClr val="0000FF"/>
              </a:solidFill>
            </a:rPr>
            <a:t>Gastmanschaft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857250" cy="171450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3486150" y="1257300"/>
          <a:ext cx="85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999afc9-50df-4886-aab2-7b2a5b54161d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914400" cy="171450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3486150" y="10287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5d00895-aeeb-4b45-8c25-266751a2fb98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914400" cy="171450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3486150" y="8001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4902b3-052e-41ff-9e28-be5cb6156cb3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857250" cy="171450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3486150" y="3086100"/>
          <a:ext cx="85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6f2a62-8e38-4ca5-a756-f3381a84b9d9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914400" cy="171450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3486150" y="285750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fb84e40-0805-4db4-ad0f-ff012b3b5423}" type="TxLink">
            <a:rPr lang="en-US" cap="none" sz="1000" b="1" i="0" u="none" baseline="0">
              <a:solidFill>
                <a:srgbClr val="0000FF"/>
              </a:solidFill>
            </a:rPr>
            <a:t>Gast11</a:t>
          </a:fld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571500" cy="171450"/>
    <xdr:sp>
      <xdr:nvSpPr>
        <xdr:cNvPr id="17" name="TextBox 93"/>
        <xdr:cNvSpPr txBox="1">
          <a:spLocks noChangeArrowheads="1"/>
        </xdr:cNvSpPr>
      </xdr:nvSpPr>
      <xdr:spPr>
        <a:xfrm>
          <a:off x="1257300" y="22860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571500" cy="171450"/>
    <xdr:sp>
      <xdr:nvSpPr>
        <xdr:cNvPr id="18" name="TextBox 94"/>
        <xdr:cNvSpPr txBox="1">
          <a:spLocks noChangeArrowheads="1"/>
        </xdr:cNvSpPr>
      </xdr:nvSpPr>
      <xdr:spPr>
        <a:xfrm>
          <a:off x="1257300" y="17145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571500" cy="171450"/>
    <xdr:sp>
      <xdr:nvSpPr>
        <xdr:cNvPr id="19" name="TextBox 95"/>
        <xdr:cNvSpPr txBox="1">
          <a:spLocks noChangeArrowheads="1"/>
        </xdr:cNvSpPr>
      </xdr:nvSpPr>
      <xdr:spPr>
        <a:xfrm>
          <a:off x="1257300" y="12001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800100" cy="171450"/>
    <xdr:sp>
      <xdr:nvSpPr>
        <xdr:cNvPr id="20" name="TextBox 106"/>
        <xdr:cNvSpPr txBox="1">
          <a:spLocks noChangeArrowheads="1"/>
        </xdr:cNvSpPr>
      </xdr:nvSpPr>
      <xdr:spPr>
        <a:xfrm>
          <a:off x="1257300" y="857250"/>
          <a:ext cx="800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800100" cy="171450"/>
    <xdr:sp>
      <xdr:nvSpPr>
        <xdr:cNvPr id="21" name="TextBox 108"/>
        <xdr:cNvSpPr txBox="1">
          <a:spLocks noChangeArrowheads="1"/>
        </xdr:cNvSpPr>
      </xdr:nvSpPr>
      <xdr:spPr>
        <a:xfrm>
          <a:off x="1257300" y="1371600"/>
          <a:ext cx="800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800100" cy="171450"/>
    <xdr:sp>
      <xdr:nvSpPr>
        <xdr:cNvPr id="22" name="TextBox 109"/>
        <xdr:cNvSpPr txBox="1">
          <a:spLocks noChangeArrowheads="1"/>
        </xdr:cNvSpPr>
      </xdr:nvSpPr>
      <xdr:spPr>
        <a:xfrm>
          <a:off x="1257300" y="1885950"/>
          <a:ext cx="800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800100" cy="171450"/>
    <xdr:sp>
      <xdr:nvSpPr>
        <xdr:cNvPr id="23" name="TextBox 110"/>
        <xdr:cNvSpPr txBox="1">
          <a:spLocks noChangeArrowheads="1"/>
        </xdr:cNvSpPr>
      </xdr:nvSpPr>
      <xdr:spPr>
        <a:xfrm>
          <a:off x="1257300" y="2457450"/>
          <a:ext cx="800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628650" cy="171450"/>
    <xdr:sp>
      <xdr:nvSpPr>
        <xdr:cNvPr id="1" name="TextBox 73"/>
        <xdr:cNvSpPr txBox="1">
          <a:spLocks noChangeArrowheads="1"/>
        </xdr:cNvSpPr>
      </xdr:nvSpPr>
      <xdr:spPr>
        <a:xfrm>
          <a:off x="2628900" y="400050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571500" cy="171450"/>
    <xdr:sp>
      <xdr:nvSpPr>
        <xdr:cNvPr id="2" name="TextBox 80"/>
        <xdr:cNvSpPr txBox="1">
          <a:spLocks noChangeArrowheads="1"/>
        </xdr:cNvSpPr>
      </xdr:nvSpPr>
      <xdr:spPr>
        <a:xfrm>
          <a:off x="2628900" y="17716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571500" cy="171450"/>
    <xdr:sp>
      <xdr:nvSpPr>
        <xdr:cNvPr id="3" name="TextBox 81"/>
        <xdr:cNvSpPr txBox="1">
          <a:spLocks noChangeArrowheads="1"/>
        </xdr:cNvSpPr>
      </xdr:nvSpPr>
      <xdr:spPr>
        <a:xfrm>
          <a:off x="2628900" y="13144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571500" cy="171450"/>
    <xdr:sp>
      <xdr:nvSpPr>
        <xdr:cNvPr id="4" name="TextBox 82"/>
        <xdr:cNvSpPr txBox="1">
          <a:spLocks noChangeArrowheads="1"/>
        </xdr:cNvSpPr>
      </xdr:nvSpPr>
      <xdr:spPr>
        <a:xfrm>
          <a:off x="2628900" y="8572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028950" cy="285750"/>
    <xdr:sp textlink="'MANNSCHAFTEN+SPIELER'!O3">
      <xdr:nvSpPr>
        <xdr:cNvPr id="5" name="TextBox 89"/>
        <xdr:cNvSpPr txBox="1">
          <a:spLocks noChangeArrowheads="1"/>
        </xdr:cNvSpPr>
      </xdr:nvSpPr>
      <xdr:spPr>
        <a:xfrm>
          <a:off x="2057400" y="114300"/>
          <a:ext cx="3028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a188a23-216a-480d-8f7d-b57008502a54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914400" cy="171450"/>
    <xdr:sp>
      <xdr:nvSpPr>
        <xdr:cNvPr id="6" name="TextBox 120"/>
        <xdr:cNvSpPr txBox="1">
          <a:spLocks noChangeArrowheads="1"/>
        </xdr:cNvSpPr>
      </xdr:nvSpPr>
      <xdr:spPr>
        <a:xfrm>
          <a:off x="3543300" y="400050"/>
          <a:ext cx="914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857250" cy="171450"/>
    <xdr:sp>
      <xdr:nvSpPr>
        <xdr:cNvPr id="7" name="TextBox 121"/>
        <xdr:cNvSpPr txBox="1">
          <a:spLocks noChangeArrowheads="1"/>
        </xdr:cNvSpPr>
      </xdr:nvSpPr>
      <xdr:spPr>
        <a:xfrm>
          <a:off x="3543300" y="857250"/>
          <a:ext cx="857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971550" cy="171450"/>
    <xdr:sp>
      <xdr:nvSpPr>
        <xdr:cNvPr id="8" name="TextBox 122"/>
        <xdr:cNvSpPr txBox="1">
          <a:spLocks noChangeArrowheads="1"/>
        </xdr:cNvSpPr>
      </xdr:nvSpPr>
      <xdr:spPr>
        <a:xfrm>
          <a:off x="3543300" y="131445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971550" cy="171450"/>
    <xdr:sp>
      <xdr:nvSpPr>
        <xdr:cNvPr id="9" name="TextBox 125"/>
        <xdr:cNvSpPr txBox="1">
          <a:spLocks noChangeArrowheads="1"/>
        </xdr:cNvSpPr>
      </xdr:nvSpPr>
      <xdr:spPr>
        <a:xfrm>
          <a:off x="3600450" y="177165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2971800" y="342900"/>
          <a:ext cx="0" cy="2457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257300" y="1314450"/>
          <a:ext cx="1714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286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600200" cy="171450"/>
    <xdr:sp>
      <xdr:nvSpPr>
        <xdr:cNvPr id="4" name="TextBox 57"/>
        <xdr:cNvSpPr txBox="1">
          <a:spLocks noChangeArrowheads="1"/>
        </xdr:cNvSpPr>
      </xdr:nvSpPr>
      <xdr:spPr>
        <a:xfrm>
          <a:off x="1314450" y="13716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914400" cy="228600"/>
    <xdr:sp>
      <xdr:nvSpPr>
        <xdr:cNvPr id="5" name="TextBox 61"/>
        <xdr:cNvSpPr txBox="1">
          <a:spLocks noChangeArrowheads="1"/>
        </xdr:cNvSpPr>
      </xdr:nvSpPr>
      <xdr:spPr>
        <a:xfrm>
          <a:off x="1371600" y="2400300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971550" cy="171450"/>
    <xdr:sp>
      <xdr:nvSpPr>
        <xdr:cNvPr id="6" name="TextBox 62"/>
        <xdr:cNvSpPr txBox="1">
          <a:spLocks noChangeArrowheads="1"/>
        </xdr:cNvSpPr>
      </xdr:nvSpPr>
      <xdr:spPr>
        <a:xfrm>
          <a:off x="1314450" y="194310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514350" cy="171450"/>
    <xdr:sp>
      <xdr:nvSpPr>
        <xdr:cNvPr id="7" name="TextBox 64"/>
        <xdr:cNvSpPr txBox="1">
          <a:spLocks noChangeArrowheads="1"/>
        </xdr:cNvSpPr>
      </xdr:nvSpPr>
      <xdr:spPr>
        <a:xfrm>
          <a:off x="3943350" y="2228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Tienfen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ipprodt\AppData\Local\Temp\dkb120Wurf800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4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>
            <v>29707</v>
          </cell>
          <cell r="D4">
            <v>2</v>
          </cell>
          <cell r="E4">
            <v>4319</v>
          </cell>
          <cell r="F4">
            <v>2</v>
          </cell>
          <cell r="G4" t="str">
            <v>Andreas Thieme</v>
          </cell>
          <cell r="P4">
            <v>2</v>
          </cell>
          <cell r="Q4">
            <v>24442</v>
          </cell>
          <cell r="R4">
            <v>2</v>
          </cell>
          <cell r="S4" t="str">
            <v>D078075</v>
          </cell>
          <cell r="T4">
            <v>2</v>
          </cell>
          <cell r="U4" t="str">
            <v>Kihl, Susanne</v>
          </cell>
        </row>
        <row r="5">
          <cell r="B5">
            <v>3</v>
          </cell>
          <cell r="C5">
            <v>24685</v>
          </cell>
          <cell r="D5">
            <v>3</v>
          </cell>
          <cell r="E5">
            <v>4073</v>
          </cell>
          <cell r="F5">
            <v>3</v>
          </cell>
          <cell r="G5" t="str">
            <v>Ronny Gentzsch</v>
          </cell>
          <cell r="P5">
            <v>3</v>
          </cell>
          <cell r="Q5">
            <v>24320</v>
          </cell>
          <cell r="R5">
            <v>3</v>
          </cell>
          <cell r="S5" t="str">
            <v>D078090</v>
          </cell>
          <cell r="T5">
            <v>3</v>
          </cell>
          <cell r="U5" t="str">
            <v>Peulecke, Andrea</v>
          </cell>
        </row>
        <row r="6">
          <cell r="B6">
            <v>4</v>
          </cell>
          <cell r="C6">
            <v>22890</v>
          </cell>
          <cell r="D6">
            <v>4</v>
          </cell>
          <cell r="E6">
            <v>4288</v>
          </cell>
          <cell r="F6">
            <v>4</v>
          </cell>
          <cell r="G6" t="str">
            <v>Wilfried Dietzhold</v>
          </cell>
          <cell r="P6">
            <v>4</v>
          </cell>
          <cell r="Q6">
            <v>33055</v>
          </cell>
          <cell r="R6">
            <v>4</v>
          </cell>
          <cell r="S6" t="str">
            <v>ED078070</v>
          </cell>
          <cell r="T6">
            <v>4</v>
          </cell>
          <cell r="U6" t="str">
            <v>Berger, Antonia</v>
          </cell>
        </row>
        <row r="7">
          <cell r="B7">
            <v>5</v>
          </cell>
          <cell r="C7">
            <v>21398</v>
          </cell>
          <cell r="D7">
            <v>5</v>
          </cell>
          <cell r="E7">
            <v>4253</v>
          </cell>
          <cell r="F7">
            <v>5</v>
          </cell>
          <cell r="G7" t="str">
            <v>Manfred Klinkenberg</v>
          </cell>
          <cell r="P7">
            <v>5</v>
          </cell>
          <cell r="Q7">
            <v>24563</v>
          </cell>
          <cell r="R7">
            <v>5</v>
          </cell>
          <cell r="T7">
            <v>5</v>
          </cell>
          <cell r="U7" t="str">
            <v>Silke Scharmann</v>
          </cell>
        </row>
        <row r="8">
          <cell r="B8">
            <v>6</v>
          </cell>
          <cell r="C8">
            <v>32843</v>
          </cell>
          <cell r="D8">
            <v>6</v>
          </cell>
          <cell r="E8">
            <v>4305</v>
          </cell>
          <cell r="F8">
            <v>6</v>
          </cell>
          <cell r="G8" t="str">
            <v>Jochen Wenzel</v>
          </cell>
          <cell r="P8">
            <v>6</v>
          </cell>
          <cell r="Q8">
            <v>24869</v>
          </cell>
          <cell r="R8">
            <v>6</v>
          </cell>
          <cell r="S8" t="str">
            <v>D078086</v>
          </cell>
          <cell r="T8">
            <v>6</v>
          </cell>
          <cell r="U8" t="str">
            <v>Lewinski, Claudia</v>
          </cell>
        </row>
        <row r="9">
          <cell r="B9">
            <v>7</v>
          </cell>
          <cell r="C9">
            <v>25993</v>
          </cell>
          <cell r="D9">
            <v>7</v>
          </cell>
          <cell r="E9">
            <v>4287</v>
          </cell>
          <cell r="F9">
            <v>7</v>
          </cell>
          <cell r="G9" t="str">
            <v>Sven Kröber</v>
          </cell>
          <cell r="P9">
            <v>7</v>
          </cell>
          <cell r="Q9">
            <v>23924</v>
          </cell>
          <cell r="R9">
            <v>7</v>
          </cell>
          <cell r="S9" t="str">
            <v>D078077</v>
          </cell>
          <cell r="T9">
            <v>7</v>
          </cell>
          <cell r="U9" t="str">
            <v>Klose, Martina</v>
          </cell>
        </row>
        <row r="10">
          <cell r="B10">
            <v>8</v>
          </cell>
          <cell r="C10">
            <v>19815</v>
          </cell>
          <cell r="D10">
            <v>8</v>
          </cell>
          <cell r="E10">
            <v>4264</v>
          </cell>
          <cell r="F10">
            <v>8</v>
          </cell>
          <cell r="G10" t="str">
            <v>Jürgen Noth</v>
          </cell>
          <cell r="P10">
            <v>8</v>
          </cell>
          <cell r="Q10">
            <v>23863</v>
          </cell>
          <cell r="R10">
            <v>8</v>
          </cell>
          <cell r="T10">
            <v>8</v>
          </cell>
          <cell r="U10" t="str">
            <v>Marion Degenhardt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Q11">
            <v>26665</v>
          </cell>
          <cell r="R11">
            <v>9</v>
          </cell>
          <cell r="S11" t="str">
            <v>D078089</v>
          </cell>
          <cell r="T11">
            <v>9</v>
          </cell>
          <cell r="U11" t="str">
            <v>Pawlowski, Sandra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Q13">
            <v>24108</v>
          </cell>
          <cell r="R13">
            <v>11</v>
          </cell>
          <cell r="S13" t="str">
            <v>D 078052</v>
          </cell>
          <cell r="T13">
            <v>11</v>
          </cell>
          <cell r="U13" t="str">
            <v>Steffen Bertram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Q14">
            <v>31533</v>
          </cell>
          <cell r="R14">
            <v>12</v>
          </cell>
          <cell r="S14" t="str">
            <v>D 078087</v>
          </cell>
          <cell r="T14">
            <v>12</v>
          </cell>
          <cell r="U14" t="str">
            <v>Patrick Lewinski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Q15">
            <v>32874</v>
          </cell>
          <cell r="R15">
            <v>13</v>
          </cell>
          <cell r="S15" t="str">
            <v>D 078053</v>
          </cell>
          <cell r="T15">
            <v>13</v>
          </cell>
          <cell r="U15" t="str">
            <v>Maximilian Bischoff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Q16">
            <v>23986</v>
          </cell>
          <cell r="R16">
            <v>14</v>
          </cell>
          <cell r="S16" t="str">
            <v>D 078084</v>
          </cell>
          <cell r="T16">
            <v>14</v>
          </cell>
          <cell r="U16" t="str">
            <v>Uwe Lewinski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Q17">
            <v>23774</v>
          </cell>
          <cell r="R17">
            <v>15</v>
          </cell>
          <cell r="S17" t="str">
            <v>D 078093</v>
          </cell>
          <cell r="T17">
            <v>15</v>
          </cell>
          <cell r="U17" t="str">
            <v>Thomas Sauerbier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Q18">
            <v>24990</v>
          </cell>
          <cell r="R18">
            <v>16</v>
          </cell>
          <cell r="S18" t="str">
            <v>D 07 8085</v>
          </cell>
          <cell r="T18">
            <v>16</v>
          </cell>
          <cell r="U18" t="str">
            <v>Ralf Lewinski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Q19">
            <v>30256</v>
          </cell>
          <cell r="R19">
            <v>17</v>
          </cell>
          <cell r="S19" t="str">
            <v>D 078065</v>
          </cell>
          <cell r="T19">
            <v>17</v>
          </cell>
          <cell r="U19" t="str">
            <v>Matthias Döring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Q20">
            <v>30713</v>
          </cell>
          <cell r="R20">
            <v>18</v>
          </cell>
          <cell r="S20">
            <v>23202</v>
          </cell>
          <cell r="T20">
            <v>18</v>
          </cell>
          <cell r="U20" t="str">
            <v>Marcus Kihl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C25">
            <v>22251</v>
          </cell>
          <cell r="D25">
            <v>2</v>
          </cell>
          <cell r="E25" t="str">
            <v>D077748</v>
          </cell>
          <cell r="F25">
            <v>2</v>
          </cell>
          <cell r="G25" t="str">
            <v>Kirpschus, Dagmar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C26">
            <v>28764</v>
          </cell>
          <cell r="D26">
            <v>3</v>
          </cell>
          <cell r="E26" t="str">
            <v>D077734</v>
          </cell>
          <cell r="F26">
            <v>3</v>
          </cell>
          <cell r="G26" t="str">
            <v>Bär, Nicole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C27">
            <v>31837</v>
          </cell>
          <cell r="D27">
            <v>4</v>
          </cell>
          <cell r="E27" t="str">
            <v>D077751</v>
          </cell>
          <cell r="F27">
            <v>4</v>
          </cell>
          <cell r="G27" t="str">
            <v>Liewald, Claudia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C28">
            <v>22647</v>
          </cell>
          <cell r="D28">
            <v>5</v>
          </cell>
          <cell r="E28" t="str">
            <v>D077740</v>
          </cell>
          <cell r="F28">
            <v>5</v>
          </cell>
          <cell r="G28" t="str">
            <v>Hahn, Kerstin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C29">
            <v>25781</v>
          </cell>
          <cell r="D29">
            <v>6</v>
          </cell>
          <cell r="E29" t="str">
            <v>D077766</v>
          </cell>
          <cell r="F29">
            <v>6</v>
          </cell>
          <cell r="G29" t="str">
            <v>Schmidt, Kerstin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C30">
            <v>23043</v>
          </cell>
          <cell r="D30">
            <v>7</v>
          </cell>
          <cell r="E30">
            <v>77743</v>
          </cell>
          <cell r="F30">
            <v>7</v>
          </cell>
          <cell r="G30" t="str">
            <v>Hirsch, Karin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C46">
            <v>14062</v>
          </cell>
          <cell r="D46">
            <v>2</v>
          </cell>
          <cell r="E46" t="str">
            <v>ED074041</v>
          </cell>
          <cell r="F46">
            <v>2</v>
          </cell>
          <cell r="G46" t="str">
            <v>Sieglinde Schwarzer</v>
          </cell>
        </row>
        <row r="47">
          <cell r="B47">
            <v>3</v>
          </cell>
          <cell r="C47">
            <v>23894</v>
          </cell>
          <cell r="D47">
            <v>3</v>
          </cell>
          <cell r="E47" t="str">
            <v>D07427</v>
          </cell>
          <cell r="F47">
            <v>3</v>
          </cell>
          <cell r="G47" t="str">
            <v>Ute Heyer</v>
          </cell>
        </row>
        <row r="48">
          <cell r="B48">
            <v>4</v>
          </cell>
          <cell r="C48">
            <v>34029</v>
          </cell>
          <cell r="D48">
            <v>4</v>
          </cell>
          <cell r="E48" t="str">
            <v>E D074009</v>
          </cell>
          <cell r="F48">
            <v>4</v>
          </cell>
          <cell r="G48" t="str">
            <v>Marie Mende</v>
          </cell>
        </row>
        <row r="49">
          <cell r="B49">
            <v>5</v>
          </cell>
          <cell r="C49">
            <v>30926</v>
          </cell>
          <cell r="D49">
            <v>5</v>
          </cell>
          <cell r="E49" t="str">
            <v>D 074033</v>
          </cell>
          <cell r="F49">
            <v>5</v>
          </cell>
          <cell r="G49" t="str">
            <v>Katharina Nagel</v>
          </cell>
        </row>
        <row r="50">
          <cell r="B50">
            <v>6</v>
          </cell>
          <cell r="C50">
            <v>17899</v>
          </cell>
          <cell r="D50">
            <v>6</v>
          </cell>
          <cell r="E50" t="str">
            <v>D003878</v>
          </cell>
          <cell r="F50">
            <v>6</v>
          </cell>
          <cell r="G50" t="str">
            <v>Edda Schumann</v>
          </cell>
        </row>
        <row r="51">
          <cell r="B51">
            <v>7</v>
          </cell>
          <cell r="C51">
            <v>32874</v>
          </cell>
          <cell r="D51">
            <v>7</v>
          </cell>
          <cell r="E51" t="str">
            <v>D023128</v>
          </cell>
          <cell r="F51">
            <v>7</v>
          </cell>
          <cell r="G51" t="str">
            <v>Lisa Hasenheit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C67">
            <v>21071</v>
          </cell>
          <cell r="D67">
            <v>2</v>
          </cell>
          <cell r="E67" t="str">
            <v>077829</v>
          </cell>
          <cell r="F67">
            <v>2</v>
          </cell>
          <cell r="G67" t="str">
            <v>Pauli, Herbert</v>
          </cell>
        </row>
        <row r="68">
          <cell r="B68">
            <v>3</v>
          </cell>
          <cell r="C68">
            <v>32322</v>
          </cell>
          <cell r="D68">
            <v>3</v>
          </cell>
          <cell r="E68" t="str">
            <v>077839</v>
          </cell>
          <cell r="F68">
            <v>3</v>
          </cell>
          <cell r="G68" t="str">
            <v>Zeh, Christian</v>
          </cell>
        </row>
        <row r="69">
          <cell r="B69">
            <v>4</v>
          </cell>
          <cell r="C69">
            <v>29326</v>
          </cell>
          <cell r="D69">
            <v>4</v>
          </cell>
          <cell r="E69" t="str">
            <v>077811</v>
          </cell>
          <cell r="F69">
            <v>4</v>
          </cell>
          <cell r="G69" t="str">
            <v>Borowski, Sven</v>
          </cell>
        </row>
        <row r="70">
          <cell r="B70">
            <v>5</v>
          </cell>
          <cell r="C70">
            <v>24402</v>
          </cell>
          <cell r="D70">
            <v>5</v>
          </cell>
          <cell r="E70" t="str">
            <v>077831</v>
          </cell>
          <cell r="F70">
            <v>5</v>
          </cell>
          <cell r="G70" t="str">
            <v>Picker, Holger</v>
          </cell>
        </row>
        <row r="71">
          <cell r="B71">
            <v>6</v>
          </cell>
          <cell r="C71">
            <v>25593</v>
          </cell>
          <cell r="D71">
            <v>6</v>
          </cell>
          <cell r="E71" t="str">
            <v>077832</v>
          </cell>
          <cell r="F71">
            <v>6</v>
          </cell>
          <cell r="G71" t="str">
            <v>Schmidt, Frank</v>
          </cell>
        </row>
        <row r="72">
          <cell r="B72">
            <v>7</v>
          </cell>
          <cell r="C72">
            <v>28632</v>
          </cell>
          <cell r="D72">
            <v>7</v>
          </cell>
          <cell r="E72" t="str">
            <v>035407</v>
          </cell>
          <cell r="F72">
            <v>7</v>
          </cell>
          <cell r="G72" t="str">
            <v>Brembach, Lars</v>
          </cell>
        </row>
        <row r="73">
          <cell r="B73">
            <v>8</v>
          </cell>
          <cell r="C73">
            <v>29115</v>
          </cell>
          <cell r="D73">
            <v>8</v>
          </cell>
          <cell r="E73" t="str">
            <v>D077814</v>
          </cell>
          <cell r="F73">
            <v>8</v>
          </cell>
          <cell r="G73" t="str">
            <v>Göllner, Marko UE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C88">
            <v>22778</v>
          </cell>
          <cell r="D88">
            <v>2</v>
          </cell>
          <cell r="E88" t="str">
            <v>022294</v>
          </cell>
          <cell r="F88">
            <v>2</v>
          </cell>
          <cell r="G88" t="str">
            <v>Scheel, Uwe</v>
          </cell>
        </row>
        <row r="89">
          <cell r="B89">
            <v>3</v>
          </cell>
          <cell r="C89">
            <v>21258</v>
          </cell>
          <cell r="D89">
            <v>3</v>
          </cell>
          <cell r="E89" t="str">
            <v>022344</v>
          </cell>
          <cell r="F89">
            <v>3</v>
          </cell>
          <cell r="G89" t="str">
            <v>Schottmann, Frank</v>
          </cell>
        </row>
        <row r="90">
          <cell r="B90">
            <v>4</v>
          </cell>
          <cell r="C90">
            <v>21495</v>
          </cell>
          <cell r="D90">
            <v>4</v>
          </cell>
          <cell r="E90" t="str">
            <v>022291</v>
          </cell>
          <cell r="F90">
            <v>4</v>
          </cell>
          <cell r="G90" t="str">
            <v>Schmidt, Hubert</v>
          </cell>
        </row>
        <row r="91">
          <cell r="B91">
            <v>5</v>
          </cell>
          <cell r="C91">
            <v>24323</v>
          </cell>
          <cell r="D91">
            <v>5</v>
          </cell>
          <cell r="E91" t="str">
            <v>022331</v>
          </cell>
          <cell r="F91">
            <v>5</v>
          </cell>
          <cell r="G91" t="str">
            <v>Scharfenberg, Jens</v>
          </cell>
        </row>
        <row r="92">
          <cell r="B92">
            <v>6</v>
          </cell>
          <cell r="C92">
            <v>25759</v>
          </cell>
          <cell r="D92">
            <v>6</v>
          </cell>
          <cell r="E92" t="str">
            <v>022326</v>
          </cell>
          <cell r="F92">
            <v>6</v>
          </cell>
          <cell r="G92" t="str">
            <v>Scheel, Marco</v>
          </cell>
        </row>
        <row r="93">
          <cell r="B93">
            <v>7</v>
          </cell>
          <cell r="C93">
            <v>28545</v>
          </cell>
          <cell r="D93">
            <v>7</v>
          </cell>
          <cell r="E93" t="str">
            <v>022312</v>
          </cell>
          <cell r="F93">
            <v>7</v>
          </cell>
          <cell r="G93" t="str">
            <v>Roland, Daniel</v>
          </cell>
        </row>
        <row r="94">
          <cell r="B94">
            <v>8</v>
          </cell>
          <cell r="C94">
            <v>29616</v>
          </cell>
          <cell r="D94">
            <v>8</v>
          </cell>
          <cell r="E94" t="str">
            <v>022224</v>
          </cell>
          <cell r="F94">
            <v>8</v>
          </cell>
          <cell r="G94" t="str">
            <v>Zimmermann, Andy</v>
          </cell>
        </row>
        <row r="95">
          <cell r="B95">
            <v>9</v>
          </cell>
          <cell r="C95">
            <v>19585</v>
          </cell>
          <cell r="D95">
            <v>9</v>
          </cell>
          <cell r="E95">
            <v>22292</v>
          </cell>
          <cell r="F95">
            <v>9</v>
          </cell>
          <cell r="G95" t="str">
            <v>Müller, Harald UE</v>
          </cell>
        </row>
        <row r="96">
          <cell r="B96">
            <v>10</v>
          </cell>
          <cell r="C96">
            <v>19380</v>
          </cell>
          <cell r="D96">
            <v>10</v>
          </cell>
          <cell r="E96">
            <v>22293</v>
          </cell>
          <cell r="F96">
            <v>10</v>
          </cell>
          <cell r="G96" t="str">
            <v>Reinhard, Ullrich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10">
        <row r="2">
          <cell r="U2">
            <v>1</v>
          </cell>
          <cell r="V2" t="str">
            <v>SV Rositz</v>
          </cell>
        </row>
        <row r="3">
          <cell r="U3">
            <v>2</v>
          </cell>
          <cell r="V3" t="str">
            <v>KSV Germania Neustadt</v>
          </cell>
        </row>
        <row r="4">
          <cell r="U4">
            <v>3</v>
          </cell>
          <cell r="V4" t="str">
            <v>SV Carl Zeiss Jena</v>
          </cell>
        </row>
        <row r="5">
          <cell r="U5">
            <v>4</v>
          </cell>
          <cell r="V5" t="str">
            <v>SV Wernburg</v>
          </cell>
        </row>
        <row r="6">
          <cell r="U6">
            <v>5</v>
          </cell>
          <cell r="V6" t="str">
            <v>KSV Tiefenort 1920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KSV 92 Kali Roßleben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showGridLines="0" tabSelected="1" workbookViewId="0" topLeftCell="A1">
      <selection activeCell="A10" sqref="A10"/>
    </sheetView>
  </sheetViews>
  <sheetFormatPr defaultColWidth="11.421875" defaultRowHeight="12.75"/>
  <cols>
    <col min="1" max="1" width="7.7109375" style="93" customWidth="1"/>
    <col min="2" max="2" width="4.8515625" style="93" customWidth="1"/>
    <col min="3" max="3" width="3.140625" style="93" customWidth="1"/>
    <col min="4" max="4" width="8.28125" style="93" customWidth="1"/>
    <col min="5" max="5" width="2.421875" style="93" customWidth="1"/>
    <col min="6" max="7" width="3.7109375" style="93" customWidth="1"/>
    <col min="8" max="8" width="0.5625" style="93" customWidth="1"/>
    <col min="9" max="10" width="3.7109375" style="93" customWidth="1"/>
    <col min="11" max="11" width="3.14062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8515625" style="93" customWidth="1"/>
    <col min="17" max="17" width="3.140625" style="93" customWidth="1"/>
    <col min="18" max="18" width="8.28125" style="93" customWidth="1"/>
    <col min="19" max="19" width="2.421875" style="93" customWidth="1"/>
    <col min="20" max="22" width="3.7109375" style="93" customWidth="1"/>
    <col min="23" max="23" width="0.5625" style="93" customWidth="1"/>
    <col min="24" max="24" width="3.7109375" style="93" customWidth="1"/>
    <col min="25" max="25" width="3.140625" style="93" customWidth="1"/>
    <col min="26" max="26" width="3.7109375" style="93" customWidth="1"/>
    <col min="27" max="16384" width="11.421875" style="93" customWidth="1"/>
  </cols>
  <sheetData>
    <row r="1" spans="11:26" ht="31.5" customHeight="1">
      <c r="K1" s="323"/>
      <c r="L1" s="323"/>
      <c r="M1" s="323"/>
      <c r="N1" s="323"/>
      <c r="O1" s="323"/>
      <c r="R1" s="94" t="s">
        <v>47</v>
      </c>
      <c r="Z1" s="220" t="s">
        <v>150</v>
      </c>
    </row>
    <row r="2" spans="5:26" ht="16.5" customHeight="1">
      <c r="E2" s="96" t="s">
        <v>73</v>
      </c>
      <c r="F2" s="97"/>
      <c r="G2" s="97"/>
      <c r="H2" s="97"/>
      <c r="I2" s="136"/>
      <c r="J2" s="143">
        <f>IF(Grundeingaben!F16="","",Grundeingaben!F16)</f>
      </c>
      <c r="N2" s="308" t="s">
        <v>24</v>
      </c>
      <c r="O2" s="308"/>
      <c r="P2" s="305" t="str">
        <f>Grundeingaben!C3</f>
        <v>Thüringen</v>
      </c>
      <c r="Q2" s="305"/>
      <c r="R2" s="305"/>
      <c r="S2" s="306"/>
      <c r="T2" s="306"/>
      <c r="U2" s="306"/>
      <c r="V2" s="306"/>
      <c r="W2" s="306"/>
      <c r="X2" s="306"/>
      <c r="Y2" s="306"/>
      <c r="Z2" s="306"/>
    </row>
    <row r="3" spans="1:26" ht="16.5" customHeight="1">
      <c r="A3" s="250"/>
      <c r="B3" s="316"/>
      <c r="C3" s="316"/>
      <c r="E3" s="134" t="s">
        <v>136</v>
      </c>
      <c r="F3" s="135"/>
      <c r="G3" s="95"/>
      <c r="H3" s="95"/>
      <c r="I3" s="95"/>
      <c r="J3" s="144">
        <f>IF(Grundeingaben!F14="","",Grundeingaben!F14)</f>
      </c>
      <c r="K3" s="98"/>
      <c r="L3" s="98"/>
      <c r="M3" s="99"/>
      <c r="N3" s="133" t="s">
        <v>25</v>
      </c>
      <c r="O3" s="133"/>
      <c r="P3" s="301">
        <f>Grundeingaben!C4</f>
        <v>0</v>
      </c>
      <c r="Q3" s="302"/>
      <c r="R3" s="302"/>
      <c r="S3" s="95"/>
      <c r="T3" s="95"/>
      <c r="U3" s="141" t="s">
        <v>2</v>
      </c>
      <c r="V3" s="309">
        <v>42068</v>
      </c>
      <c r="W3" s="310"/>
      <c r="X3" s="310"/>
      <c r="Y3" s="310"/>
      <c r="Z3" s="310"/>
    </row>
    <row r="4" spans="1:26" ht="16.5" customHeight="1">
      <c r="A4" s="250"/>
      <c r="B4" s="316"/>
      <c r="C4" s="316"/>
      <c r="E4" s="100" t="s">
        <v>137</v>
      </c>
      <c r="F4" s="102"/>
      <c r="G4" s="101"/>
      <c r="H4" s="101"/>
      <c r="I4" s="101"/>
      <c r="J4" s="145" t="str">
        <f>IF(Grundeingaben!F15="","",Grundeingaben!F15)</f>
        <v>X</v>
      </c>
      <c r="K4" s="103"/>
      <c r="L4" s="99"/>
      <c r="M4" s="99"/>
      <c r="N4" s="304" t="s">
        <v>26</v>
      </c>
      <c r="O4" s="304"/>
      <c r="P4" s="301">
        <f>Grundeingaben!C5</f>
        <v>0</v>
      </c>
      <c r="Q4" s="301"/>
      <c r="R4" s="301"/>
      <c r="S4" s="307"/>
      <c r="T4" s="307"/>
      <c r="U4" s="307"/>
      <c r="V4" s="307"/>
      <c r="W4" s="307"/>
      <c r="X4" s="307"/>
      <c r="Y4" s="307"/>
      <c r="Z4" s="307"/>
    </row>
    <row r="5" spans="1:26" ht="16.5" customHeight="1">
      <c r="A5" s="341" t="str">
        <f>IF(Grundeingaben!A34=0,"Zum Spielende Schalter Platz betätigen",IF(Grundeingaben!A34&lt;20,"Platzziffer fehlerhaft. Bitte manuell ändern.",""))</f>
        <v>Zum Spielende Schalter Platz betätigen</v>
      </c>
      <c r="B5" s="342"/>
      <c r="C5" s="342"/>
      <c r="D5" s="342"/>
      <c r="E5" s="100" t="s">
        <v>48</v>
      </c>
      <c r="F5" s="102"/>
      <c r="G5" s="101"/>
      <c r="H5" s="101"/>
      <c r="I5" s="101"/>
      <c r="J5" s="145">
        <f>IF(Grundeingaben!F17="","",Grundeingaben!F17)</f>
      </c>
      <c r="K5" s="103"/>
      <c r="L5" s="99"/>
      <c r="M5" s="99"/>
      <c r="N5" s="324" t="s">
        <v>27</v>
      </c>
      <c r="O5" s="304"/>
      <c r="P5" s="303">
        <v>42068.351348958335</v>
      </c>
      <c r="Q5" s="303"/>
      <c r="R5" s="303"/>
      <c r="S5" s="95"/>
      <c r="T5" s="95"/>
      <c r="U5" s="140" t="s">
        <v>3</v>
      </c>
      <c r="V5" s="303">
        <v>42068.3513693287</v>
      </c>
      <c r="W5" s="303"/>
      <c r="X5" s="303"/>
      <c r="Y5" s="303"/>
      <c r="Z5" s="303"/>
    </row>
    <row r="6" spans="1:26" ht="16.5" customHeight="1">
      <c r="A6" s="342"/>
      <c r="B6" s="342"/>
      <c r="C6" s="342"/>
      <c r="D6" s="342"/>
      <c r="E6" s="105" t="s">
        <v>91</v>
      </c>
      <c r="F6" s="106"/>
      <c r="G6" s="104"/>
      <c r="H6" s="104"/>
      <c r="I6" s="104"/>
      <c r="J6" s="146">
        <f>IF(übertrag!Q8=TRUE,"X","")</f>
      </c>
      <c r="K6" s="103"/>
      <c r="L6" s="99"/>
      <c r="M6" s="99"/>
      <c r="N6" s="304" t="s">
        <v>76</v>
      </c>
      <c r="O6" s="304"/>
      <c r="P6" s="301">
        <f>Grundeingaben!C6</f>
        <v>0</v>
      </c>
      <c r="Q6" s="301"/>
      <c r="R6" s="301"/>
      <c r="S6" s="307"/>
      <c r="T6" s="307"/>
      <c r="U6" s="307"/>
      <c r="V6" s="307"/>
      <c r="W6" s="307"/>
      <c r="X6" s="307"/>
      <c r="Y6" s="307"/>
      <c r="Z6" s="307"/>
    </row>
    <row r="7" spans="1:25" ht="12.75">
      <c r="A7" s="342"/>
      <c r="B7" s="342"/>
      <c r="C7" s="342"/>
      <c r="D7" s="342"/>
      <c r="L7" s="344" t="s">
        <v>151</v>
      </c>
      <c r="M7" s="344"/>
      <c r="N7" s="344"/>
      <c r="O7" s="107"/>
      <c r="P7" s="107"/>
      <c r="U7" s="108"/>
      <c r="V7" s="108"/>
      <c r="W7" s="108"/>
      <c r="X7" s="109" t="s">
        <v>49</v>
      </c>
      <c r="Y7" s="225">
        <f>Grundeingaben!C9</f>
        <v>0</v>
      </c>
    </row>
    <row r="8" spans="1:26" ht="12.75" customHeight="1">
      <c r="A8" s="110"/>
      <c r="B8" s="95"/>
      <c r="C8" s="111" t="s">
        <v>4</v>
      </c>
      <c r="D8" s="285" t="str">
        <f>'MANNSCHAFTEN+SPIELER'!O3</f>
        <v>Heimmannschaft</v>
      </c>
      <c r="E8" s="285"/>
      <c r="F8" s="285"/>
      <c r="G8" s="285"/>
      <c r="H8" s="285"/>
      <c r="I8" s="285"/>
      <c r="J8" s="285"/>
      <c r="K8" s="285"/>
      <c r="L8" s="345">
        <f>Grundeingaben!C8</f>
        <v>0</v>
      </c>
      <c r="M8" s="346"/>
      <c r="N8" s="346"/>
      <c r="O8" s="110"/>
      <c r="P8" s="112"/>
      <c r="Q8" s="111" t="s">
        <v>5</v>
      </c>
      <c r="R8" s="285" t="str">
        <f>IF(übertrag!H2,VLOOKUP(übertrag!H2,Gastmannschaft,2,),"")</f>
        <v>Gastmannschaft 1</v>
      </c>
      <c r="S8" s="285"/>
      <c r="T8" s="285"/>
      <c r="U8" s="285"/>
      <c r="V8" s="285"/>
      <c r="W8" s="285"/>
      <c r="X8" s="285"/>
      <c r="Y8" s="285"/>
      <c r="Z8" s="113"/>
    </row>
    <row r="9" ht="4.5" customHeight="1"/>
    <row r="10" spans="1:26" ht="9" customHeight="1">
      <c r="A10" s="227" t="s">
        <v>50</v>
      </c>
      <c r="B10" s="268" t="s">
        <v>80</v>
      </c>
      <c r="C10" s="281"/>
      <c r="D10" s="269"/>
      <c r="E10" s="229" t="s">
        <v>51</v>
      </c>
      <c r="F10" s="229" t="s">
        <v>52</v>
      </c>
      <c r="G10" s="229" t="s">
        <v>30</v>
      </c>
      <c r="H10" s="268" t="s">
        <v>66</v>
      </c>
      <c r="I10" s="269"/>
      <c r="J10" s="228" t="s">
        <v>72</v>
      </c>
      <c r="K10" s="230" t="s">
        <v>53</v>
      </c>
      <c r="L10" s="80" t="s">
        <v>138</v>
      </c>
      <c r="M10" s="80"/>
      <c r="N10" s="80"/>
      <c r="O10" s="227" t="s">
        <v>50</v>
      </c>
      <c r="P10" s="268" t="s">
        <v>80</v>
      </c>
      <c r="Q10" s="281"/>
      <c r="R10" s="269"/>
      <c r="S10" s="229" t="s">
        <v>51</v>
      </c>
      <c r="T10" s="229" t="s">
        <v>52</v>
      </c>
      <c r="U10" s="229" t="s">
        <v>30</v>
      </c>
      <c r="V10" s="268" t="s">
        <v>66</v>
      </c>
      <c r="W10" s="269"/>
      <c r="X10" s="228" t="s">
        <v>72</v>
      </c>
      <c r="Y10" s="230" t="s">
        <v>53</v>
      </c>
      <c r="Z10" s="80" t="s">
        <v>138</v>
      </c>
    </row>
    <row r="11" spans="1:25" ht="15" customHeight="1">
      <c r="A11" s="131">
        <f>übertrag!O16</f>
        <v>0</v>
      </c>
      <c r="B11" s="275">
        <f>übertrag!Z2</f>
        <v>0</v>
      </c>
      <c r="C11" s="276"/>
      <c r="D11" s="277"/>
      <c r="E11" s="137">
        <f>IF(Einzelergebnisse!A5=0,"",Einzelergebnisse!E5)</f>
      </c>
      <c r="F11" s="137">
        <f>IF(Einzelergebnisse!C5=0,"",Einzelergebnisse!C5)</f>
      </c>
      <c r="G11" s="137">
        <f>IF(Einzelergebnisse!D5=0,"",Einzelergebnisse!D5)</f>
      </c>
      <c r="H11" s="264">
        <f>IF(Einzelergebnisse!F5=0,"",Einzelergebnisse!F5)</f>
      </c>
      <c r="I11" s="265"/>
      <c r="J11" s="226">
        <f>IF(Einzelergebnisse!A5=0,"",IF(H11="",0,IF(H11=V11,0.5,IF(H11&gt;V11,1,0))))</f>
      </c>
      <c r="K11" s="286">
        <f>IF(Einzelergebnisse!A5=0,"",IF(H11="",0,IF(J16&amp;H16=X16&amp;V16,0.5,IF(J16&amp;H16&gt;X16&amp;V16,1,IF(J16&gt;X16,1,0)))))</f>
      </c>
      <c r="L11" s="114"/>
      <c r="M11" s="114"/>
      <c r="N11" s="115"/>
      <c r="O11" s="131">
        <f>IF(übertrag!O2="",übertrag!P2,übertrag!O2)</f>
        <v>0</v>
      </c>
      <c r="P11" s="290">
        <f>IF(übertrag!K2="",übertrag!L2,übertrag!K2)</f>
        <v>0</v>
      </c>
      <c r="Q11" s="290"/>
      <c r="R11" s="291"/>
      <c r="S11" s="137">
        <f>IF(Einzelergebnisse!H5=0,"",Einzelergebnisse!L5)</f>
      </c>
      <c r="T11" s="137">
        <f>IF(Einzelergebnisse!J5=0,"",Einzelergebnisse!J5)</f>
      </c>
      <c r="U11" s="137">
        <f>IF(Einzelergebnisse!K5=0,"",Einzelergebnisse!K5)</f>
      </c>
      <c r="V11" s="264">
        <f>IF(Einzelergebnisse!M5=0,"",Einzelergebnisse!M5)</f>
      </c>
      <c r="W11" s="265"/>
      <c r="X11" s="226">
        <f>IF(Einzelergebnisse!H5=0,"",IF(V11="",0,IF(V11=H11,0.5,IF(V11&gt;H11,1,0))))</f>
      </c>
      <c r="Y11" s="286">
        <f>IF(Einzelergebnisse!H5=0,"",IF(V11="",0,IF(X16&amp;V16=J16&amp;H16,0.5,IF(X16&amp;V16&gt;J16&amp;H16,1,IF(X16&gt;J16,1,0)))))</f>
      </c>
    </row>
    <row r="12" spans="1:25" ht="15" customHeight="1">
      <c r="A12" s="129">
        <f>übertrag!M16</f>
        <v>0</v>
      </c>
      <c r="B12" s="282"/>
      <c r="C12" s="283"/>
      <c r="D12" s="284"/>
      <c r="E12" s="137">
        <f>IF(Einzelergebnisse!A5=0,"",Einzelergebnisse!E6)</f>
      </c>
      <c r="F12" s="137">
        <f>IF(Einzelergebnisse!C6=0,"",Einzelergebnisse!C6)</f>
      </c>
      <c r="G12" s="137">
        <f>IF(Einzelergebnisse!D6=0,"",Einzelergebnisse!D6)</f>
      </c>
      <c r="H12" s="264">
        <f>IF(Einzelergebnisse!F6=0,"",Einzelergebnisse!F6)</f>
      </c>
      <c r="I12" s="265"/>
      <c r="J12" s="226">
        <f>IF(Einzelergebnisse!A5=0,"",IF(H12="",0,IF(H12=V12,0.5,IF(H12&gt;V12,1,0))))</f>
      </c>
      <c r="K12" s="287"/>
      <c r="L12" s="114"/>
      <c r="M12" s="114"/>
      <c r="N12" s="115"/>
      <c r="O12" s="129">
        <f>IF(übertrag!M2="",übertrag!N2,übertrag!M2)</f>
        <v>0</v>
      </c>
      <c r="P12" s="312"/>
      <c r="Q12" s="312"/>
      <c r="R12" s="313"/>
      <c r="S12" s="137">
        <f>IF(Einzelergebnisse!H5=0,"",Einzelergebnisse!L6)</f>
      </c>
      <c r="T12" s="137">
        <f>IF(Einzelergebnisse!J6=0,"",Einzelergebnisse!J6)</f>
      </c>
      <c r="U12" s="137">
        <f>IF(Einzelergebnisse!K6=0,"",Einzelergebnisse!K6)</f>
      </c>
      <c r="V12" s="264">
        <f>IF(Einzelergebnisse!M6=0,"",Einzelergebnisse!M6)</f>
      </c>
      <c r="W12" s="265"/>
      <c r="X12" s="226">
        <f>IF(Einzelergebnisse!H5=0,"",IF(V12="",0,IF(V12=H12,0.5,IF(V12&gt;H12,1,0))))</f>
      </c>
      <c r="Y12" s="287"/>
    </row>
    <row r="13" spans="1:25" ht="9" customHeight="1">
      <c r="A13" s="231" t="s">
        <v>50</v>
      </c>
      <c r="B13" s="272" t="s">
        <v>81</v>
      </c>
      <c r="C13" s="273"/>
      <c r="D13" s="274"/>
      <c r="E13" s="137"/>
      <c r="F13" s="137"/>
      <c r="G13" s="137"/>
      <c r="H13" s="297"/>
      <c r="I13" s="298"/>
      <c r="J13" s="226"/>
      <c r="K13" s="287"/>
      <c r="L13" s="114"/>
      <c r="M13" s="114"/>
      <c r="N13" s="115"/>
      <c r="O13" s="231" t="s">
        <v>50</v>
      </c>
      <c r="P13" s="272" t="s">
        <v>81</v>
      </c>
      <c r="Q13" s="273"/>
      <c r="R13" s="274"/>
      <c r="S13" s="137"/>
      <c r="T13" s="137"/>
      <c r="U13" s="137"/>
      <c r="V13" s="270"/>
      <c r="W13" s="271"/>
      <c r="X13" s="226"/>
      <c r="Y13" s="287"/>
    </row>
    <row r="14" spans="1:25" ht="15" customHeight="1">
      <c r="A14" s="132">
        <f>übertrag!O23</f>
        <v>0</v>
      </c>
      <c r="B14" s="275">
        <f>übertrag!Z9</f>
        <v>0</v>
      </c>
      <c r="C14" s="276"/>
      <c r="D14" s="277"/>
      <c r="E14" s="137">
        <f>IF(Einzelergebnisse!A5=0,"",Einzelergebnisse!E7)</f>
      </c>
      <c r="F14" s="137">
        <f>IF(Einzelergebnisse!C7=0,"",Einzelergebnisse!C7)</f>
      </c>
      <c r="G14" s="137">
        <f>IF(Einzelergebnisse!D7=0,"",Einzelergebnisse!D7)</f>
      </c>
      <c r="H14" s="264">
        <f>IF(Einzelergebnisse!F7=0,"",Einzelergebnisse!F7)</f>
      </c>
      <c r="I14" s="265"/>
      <c r="J14" s="226">
        <f>IF(Einzelergebnisse!A5=0,"",IF(H14="",0,IF(H14=V14,0.5,IF(H14&gt;V14,1,0))))</f>
      </c>
      <c r="K14" s="287"/>
      <c r="L14" s="114"/>
      <c r="M14" s="114"/>
      <c r="N14" s="115"/>
      <c r="O14" s="131">
        <f>IF(übertrag!O8="",übertrag!P8,übertrag!O8)</f>
        <v>0</v>
      </c>
      <c r="P14" s="290">
        <f>IF(übertrag!K8="",übertrag!L8,übertrag!K8)</f>
        <v>0</v>
      </c>
      <c r="Q14" s="290"/>
      <c r="R14" s="291"/>
      <c r="S14" s="137">
        <f>IF(Einzelergebnisse!H5=0,"",Einzelergebnisse!L7)</f>
      </c>
      <c r="T14" s="137">
        <f>IF(Einzelergebnisse!J7=0,"",Einzelergebnisse!J7)</f>
      </c>
      <c r="U14" s="137">
        <f>IF(Einzelergebnisse!K7=0,"",Einzelergebnisse!K7)</f>
      </c>
      <c r="V14" s="264">
        <f>IF(Einzelergebnisse!M7=0,"",Einzelergebnisse!M7)</f>
      </c>
      <c r="W14" s="265"/>
      <c r="X14" s="226">
        <f>IF(Einzelergebnisse!H5=0,"",IF(V14="",0,IF(V14=H14,0.5,IF(V14&gt;H14,1,0))))</f>
      </c>
      <c r="Y14" s="287"/>
    </row>
    <row r="15" spans="1:25" ht="15" customHeight="1" thickBot="1">
      <c r="A15" s="138">
        <f>übertrag!M23</f>
        <v>0</v>
      </c>
      <c r="B15" s="278"/>
      <c r="C15" s="279"/>
      <c r="D15" s="280"/>
      <c r="E15" s="137">
        <f>IF(Einzelergebnisse!A5=0,"",Einzelergebnisse!E8)</f>
      </c>
      <c r="F15" s="137">
        <f>IF(Einzelergebnisse!C8=0,"",Einzelergebnisse!C8)</f>
      </c>
      <c r="G15" s="137">
        <f>IF(Einzelergebnisse!D8=0,"",Einzelergebnisse!D8)</f>
      </c>
      <c r="H15" s="299">
        <f>IF(Einzelergebnisse!F8=0,"",Einzelergebnisse!F8)</f>
      </c>
      <c r="I15" s="300"/>
      <c r="J15" s="226">
        <f>IF(Einzelergebnisse!A5=0,"",IF(H15="",0,IF(H15=V15,0.5,IF(H15&gt;V15,1,0))))</f>
      </c>
      <c r="K15" s="288"/>
      <c r="L15" s="114"/>
      <c r="M15" s="114"/>
      <c r="N15" s="115"/>
      <c r="O15" s="116">
        <f>IF(übertrag!M8="",übertrag!N8,übertrag!M8)</f>
        <v>0</v>
      </c>
      <c r="P15" s="293"/>
      <c r="Q15" s="293"/>
      <c r="R15" s="294"/>
      <c r="S15" s="137">
        <f>IF(Einzelergebnisse!H5=0,"",Einzelergebnisse!L8)</f>
      </c>
      <c r="T15" s="137">
        <f>IF(Einzelergebnisse!J8=0,"",Einzelergebnisse!J8)</f>
      </c>
      <c r="U15" s="137">
        <f>IF(Einzelergebnisse!K8=0,"",Einzelergebnisse!K8)</f>
      </c>
      <c r="V15" s="299">
        <f>IF(Einzelergebnisse!M8=0,"",Einzelergebnisse!M8)</f>
      </c>
      <c r="W15" s="300"/>
      <c r="X15" s="226">
        <f>IF(Einzelergebnisse!H5=0,"",IF(V15="",0,IF(V15=H15,0.5,IF(V15&gt;H15,1,0))))</f>
      </c>
      <c r="Y15" s="288"/>
    </row>
    <row r="16" spans="1:26" ht="12.75" customHeight="1" thickBot="1">
      <c r="A16" s="117"/>
      <c r="B16" s="115"/>
      <c r="C16" s="115"/>
      <c r="D16" s="115"/>
      <c r="E16" s="159">
        <f>IF(Einzelergebnisse!A5=0,"",SUM(E11:E15))</f>
      </c>
      <c r="F16" s="158">
        <f>IF(Einzelergebnisse!A5=0,"",SUM(F11:F15))</f>
      </c>
      <c r="G16" s="159">
        <f>IF(Einzelergebnisse!A5=0,"",SUM(G11:G15))</f>
      </c>
      <c r="H16" s="295">
        <f>IF(Einzelergebnisse!A5=0,"",SUM(H11:H15))</f>
      </c>
      <c r="I16" s="296"/>
      <c r="J16" s="159">
        <f>IF(Einzelergebnisse!A5=0,"",SUM(J11:J12,J14:J15))</f>
      </c>
      <c r="K16" s="232"/>
      <c r="L16" s="209"/>
      <c r="M16" s="115"/>
      <c r="N16" s="115"/>
      <c r="O16" s="117"/>
      <c r="P16" s="118"/>
      <c r="Q16" s="118"/>
      <c r="R16" s="118"/>
      <c r="S16" s="159">
        <f>IF(Einzelergebnisse!H5=0,"",SUM(S11,S12,S14,S15))</f>
      </c>
      <c r="T16" s="158">
        <f>IF(Einzelergebnisse!H5=0,"",SUM(T11,T12,T14,T15))</f>
      </c>
      <c r="U16" s="159">
        <f>IF(Einzelergebnisse!H5=0,"",SUM(U11,U12,U14,U15))</f>
      </c>
      <c r="V16" s="295">
        <f>IF(Einzelergebnisse!H5=0,"",SUM(V11,V12,V14,V15))</f>
      </c>
      <c r="W16" s="296"/>
      <c r="X16" s="159">
        <f>IF(Einzelergebnisse!H5=0,"",SUM(X11:X12,X14:X15))</f>
      </c>
      <c r="Y16" s="232"/>
      <c r="Z16" s="210"/>
    </row>
    <row r="17" spans="1:25" ht="9" customHeight="1">
      <c r="A17" s="227" t="s">
        <v>50</v>
      </c>
      <c r="B17" s="268" t="s">
        <v>80</v>
      </c>
      <c r="C17" s="281"/>
      <c r="D17" s="269"/>
      <c r="E17" s="229" t="s">
        <v>51</v>
      </c>
      <c r="F17" s="229" t="s">
        <v>52</v>
      </c>
      <c r="G17" s="229" t="s">
        <v>30</v>
      </c>
      <c r="H17" s="268" t="s">
        <v>66</v>
      </c>
      <c r="I17" s="269"/>
      <c r="J17" s="228" t="s">
        <v>72</v>
      </c>
      <c r="K17" s="230" t="s">
        <v>53</v>
      </c>
      <c r="L17" s="80"/>
      <c r="M17" s="80"/>
      <c r="N17" s="118"/>
      <c r="O17" s="227" t="s">
        <v>50</v>
      </c>
      <c r="P17" s="268" t="s">
        <v>80</v>
      </c>
      <c r="Q17" s="281"/>
      <c r="R17" s="269"/>
      <c r="S17" s="229" t="s">
        <v>51</v>
      </c>
      <c r="T17" s="229" t="s">
        <v>52</v>
      </c>
      <c r="U17" s="229" t="s">
        <v>30</v>
      </c>
      <c r="V17" s="268" t="s">
        <v>66</v>
      </c>
      <c r="W17" s="269"/>
      <c r="X17" s="228" t="s">
        <v>72</v>
      </c>
      <c r="Y17" s="230" t="s">
        <v>53</v>
      </c>
    </row>
    <row r="18" spans="1:25" ht="15" customHeight="1">
      <c r="A18" s="131">
        <f>übertrag!O17</f>
        <v>0</v>
      </c>
      <c r="B18" s="275">
        <f>übertrag!Z3</f>
        <v>0</v>
      </c>
      <c r="C18" s="276"/>
      <c r="D18" s="277"/>
      <c r="E18" s="137">
        <f>IF(Einzelergebnisse!A13=0,"",Einzelergebnisse!E13)</f>
      </c>
      <c r="F18" s="137">
        <f>IF(Einzelergebnisse!C13=0,"",Einzelergebnisse!C13)</f>
      </c>
      <c r="G18" s="137">
        <f>IF(Einzelergebnisse!D13=0,"",Einzelergebnisse!D13)</f>
      </c>
      <c r="H18" s="264">
        <f>IF(Einzelergebnisse!F13=0,"",Einzelergebnisse!F13)</f>
      </c>
      <c r="I18" s="265"/>
      <c r="J18" s="226">
        <f>IF(Einzelergebnisse!A13=0,"",IF(H18="",0,IF(H18=V18,0.5,IF(H18&gt;V18,1,0))))</f>
      </c>
      <c r="K18" s="286">
        <f>IF(Einzelergebnisse!A13=0,"",IF(H18="",0,IF(J23&amp;H23=X23&amp;V23,0.5,IF(J23&amp;H23&gt;X23&amp;V23,1,IF(J23&gt;X23,1,0)))))</f>
      </c>
      <c r="L18" s="114"/>
      <c r="M18" s="114"/>
      <c r="N18" s="118"/>
      <c r="O18" s="131">
        <f>IF(übertrag!O3="",übertrag!P3,übertrag!O3)</f>
        <v>0</v>
      </c>
      <c r="P18" s="289">
        <f>IF(übertrag!K3="",übertrag!L3,übertrag!K3)</f>
        <v>0</v>
      </c>
      <c r="Q18" s="290"/>
      <c r="R18" s="291"/>
      <c r="S18" s="137">
        <f>IF(Einzelergebnisse!H13=0,"",Einzelergebnisse!L13)</f>
      </c>
      <c r="T18" s="137">
        <f>IF(Einzelergebnisse!J13=0,"",Einzelergebnisse!J13)</f>
      </c>
      <c r="U18" s="137">
        <f>IF(Einzelergebnisse!K13=0,"",Einzelergebnisse!K13)</f>
      </c>
      <c r="V18" s="264">
        <f>IF(Einzelergebnisse!M13=0,"",Einzelergebnisse!M13)</f>
      </c>
      <c r="W18" s="265"/>
      <c r="X18" s="226">
        <f>IF(Einzelergebnisse!H13=0,"",IF(V18="",0,IF(V18=H18,0.5,IF(V18&gt;H18,1,0))))</f>
      </c>
      <c r="Y18" s="286">
        <f>IF(Einzelergebnisse!H13=0,"",IF(V18="",0,IF(X23&amp;V23=J23&amp;H23,0.5,IF(X23&amp;V23&gt;J23&amp;H23,1,IF(X23&gt;J23,1,0)))))</f>
      </c>
    </row>
    <row r="19" spans="1:25" ht="15" customHeight="1">
      <c r="A19" s="119">
        <f>übertrag!M17</f>
        <v>0</v>
      </c>
      <c r="B19" s="282"/>
      <c r="C19" s="283"/>
      <c r="D19" s="284"/>
      <c r="E19" s="137">
        <f>IF(Einzelergebnisse!A13=0,"",Einzelergebnisse!E14)</f>
      </c>
      <c r="F19" s="137">
        <f>IF(Einzelergebnisse!C14=0,"",Einzelergebnisse!C14)</f>
      </c>
      <c r="G19" s="137">
        <f>IF(Einzelergebnisse!D14=0,"",Einzelergebnisse!D14)</f>
      </c>
      <c r="H19" s="264">
        <f>IF(Einzelergebnisse!F14=0,"",Einzelergebnisse!F14)</f>
      </c>
      <c r="I19" s="265"/>
      <c r="J19" s="226">
        <f>IF(Einzelergebnisse!A13=0,"",IF(H19="",0,IF(H19=V19,0.5,IF(H19&gt;V19,1,0))))</f>
      </c>
      <c r="K19" s="287"/>
      <c r="L19" s="114"/>
      <c r="M19" s="114"/>
      <c r="N19" s="118"/>
      <c r="O19" s="129">
        <f>IF(übertrag!M3="",übertrag!N3,übertrag!M3)</f>
        <v>0</v>
      </c>
      <c r="P19" s="311"/>
      <c r="Q19" s="312"/>
      <c r="R19" s="313"/>
      <c r="S19" s="137">
        <f>IF(Einzelergebnisse!H13=0,"",Einzelergebnisse!L14)</f>
      </c>
      <c r="T19" s="137">
        <f>IF(Einzelergebnisse!J14=0,"",Einzelergebnisse!J14)</f>
      </c>
      <c r="U19" s="137">
        <f>IF(Einzelergebnisse!K14=0,"",Einzelergebnisse!K14)</f>
      </c>
      <c r="V19" s="264">
        <f>IF(Einzelergebnisse!M14=0,"",Einzelergebnisse!M14)</f>
      </c>
      <c r="W19" s="265"/>
      <c r="X19" s="226">
        <f>IF(Einzelergebnisse!H13=0,"",IF(V19="",0,IF(V19=H19,0.5,IF(V19&gt;H19,1,0))))</f>
      </c>
      <c r="Y19" s="287"/>
    </row>
    <row r="20" spans="1:25" ht="9" customHeight="1">
      <c r="A20" s="231" t="s">
        <v>50</v>
      </c>
      <c r="B20" s="272" t="s">
        <v>81</v>
      </c>
      <c r="C20" s="273"/>
      <c r="D20" s="274"/>
      <c r="E20" s="137"/>
      <c r="F20" s="137"/>
      <c r="G20" s="137"/>
      <c r="H20" s="270"/>
      <c r="I20" s="271"/>
      <c r="J20" s="226"/>
      <c r="K20" s="287"/>
      <c r="L20" s="114"/>
      <c r="M20" s="114"/>
      <c r="N20" s="118"/>
      <c r="O20" s="231" t="s">
        <v>50</v>
      </c>
      <c r="P20" s="272" t="s">
        <v>81</v>
      </c>
      <c r="Q20" s="273"/>
      <c r="R20" s="274"/>
      <c r="S20" s="137"/>
      <c r="T20" s="137"/>
      <c r="U20" s="137"/>
      <c r="V20" s="270"/>
      <c r="W20" s="271"/>
      <c r="X20" s="226"/>
      <c r="Y20" s="287"/>
    </row>
    <row r="21" spans="1:25" ht="15" customHeight="1">
      <c r="A21" s="132">
        <f>übertrag!O24</f>
        <v>0</v>
      </c>
      <c r="B21" s="275">
        <f>übertrag!Z10</f>
        <v>0</v>
      </c>
      <c r="C21" s="276"/>
      <c r="D21" s="277"/>
      <c r="E21" s="137">
        <f>IF(Einzelergebnisse!A13=0,"",Einzelergebnisse!E15)</f>
      </c>
      <c r="F21" s="137">
        <f>IF(Einzelergebnisse!C15=0,"",Einzelergebnisse!C15)</f>
      </c>
      <c r="G21" s="137">
        <f>IF(Einzelergebnisse!D15=0,"",Einzelergebnisse!D15)</f>
      </c>
      <c r="H21" s="264">
        <f>IF(Einzelergebnisse!F15=0,"",Einzelergebnisse!F15)</f>
      </c>
      <c r="I21" s="265"/>
      <c r="J21" s="226">
        <f>IF(Einzelergebnisse!A13=0,"",IF(H21="",0,IF(H21=V21,0.5,IF(H21&gt;V21,1,0))))</f>
      </c>
      <c r="K21" s="287"/>
      <c r="L21" s="114"/>
      <c r="M21" s="114"/>
      <c r="N21" s="118"/>
      <c r="O21" s="131">
        <f>IF(übertrag!O9="",übertrag!P9,übertrag!O9)</f>
        <v>0</v>
      </c>
      <c r="P21" s="289">
        <f>IF(übertrag!K9="",übertrag!L9,übertrag!K9)</f>
        <v>0</v>
      </c>
      <c r="Q21" s="290"/>
      <c r="R21" s="291"/>
      <c r="S21" s="137">
        <f>IF(Einzelergebnisse!H13=0,"",Einzelergebnisse!L15)</f>
      </c>
      <c r="T21" s="137">
        <f>IF(Einzelergebnisse!J15=0,"",Einzelergebnisse!J15)</f>
      </c>
      <c r="U21" s="137">
        <f>IF(Einzelergebnisse!K15=0,"",Einzelergebnisse!K15)</f>
      </c>
      <c r="V21" s="264">
        <f>IF(Einzelergebnisse!M15=0,"",Einzelergebnisse!M15)</f>
      </c>
      <c r="W21" s="265"/>
      <c r="X21" s="226">
        <f>IF(Einzelergebnisse!H13=0,"",IF(V21="",0,IF(V21=H21,0.5,IF(V21&gt;H21,1,0))))</f>
      </c>
      <c r="Y21" s="287"/>
    </row>
    <row r="22" spans="1:25" ht="15" customHeight="1" thickBot="1">
      <c r="A22" s="138">
        <f>übertrag!M24</f>
        <v>0</v>
      </c>
      <c r="B22" s="278"/>
      <c r="C22" s="279"/>
      <c r="D22" s="280"/>
      <c r="E22" s="137">
        <f>IF(Einzelergebnisse!A13=0,"",Einzelergebnisse!E16)</f>
      </c>
      <c r="F22" s="137">
        <f>IF(Einzelergebnisse!C16=0,"",Einzelergebnisse!C16)</f>
      </c>
      <c r="G22" s="137">
        <f>IF(Einzelergebnisse!D16=0,"",Einzelergebnisse!D16)</f>
      </c>
      <c r="H22" s="264">
        <f>IF(Einzelergebnisse!F16=0,"",Einzelergebnisse!F16)</f>
      </c>
      <c r="I22" s="265"/>
      <c r="J22" s="226">
        <f>IF(Einzelergebnisse!A13=0,"",IF(H22="",0,IF(H22=V22,0.5,IF(H22&gt;V22,1,0))))</f>
      </c>
      <c r="K22" s="288"/>
      <c r="L22" s="114"/>
      <c r="M22" s="114"/>
      <c r="N22" s="118"/>
      <c r="O22" s="116">
        <f>IF(übertrag!M9="",übertrag!N9,übertrag!M9)</f>
        <v>0</v>
      </c>
      <c r="P22" s="292"/>
      <c r="Q22" s="293"/>
      <c r="R22" s="294"/>
      <c r="S22" s="137">
        <f>IF(Einzelergebnisse!H13=0,"",Einzelergebnisse!L16)</f>
      </c>
      <c r="T22" s="137">
        <f>IF(Einzelergebnisse!J16=0,"",Einzelergebnisse!J16)</f>
      </c>
      <c r="U22" s="137">
        <f>IF(Einzelergebnisse!K16=0,"",Einzelergebnisse!K16)</f>
      </c>
      <c r="V22" s="264">
        <f>IF(Einzelergebnisse!M16=0,"",Einzelergebnisse!M16)</f>
      </c>
      <c r="W22" s="265"/>
      <c r="X22" s="226">
        <f>IF(Einzelergebnisse!H13=0,"",IF(V22="",0,IF(V22=H22,0.5,IF(V22&gt;H22,1,0))))</f>
      </c>
      <c r="Y22" s="288"/>
    </row>
    <row r="23" spans="1:26" ht="12.75" customHeight="1" thickBot="1">
      <c r="A23" s="117"/>
      <c r="B23" s="118"/>
      <c r="C23" s="118"/>
      <c r="D23" s="118"/>
      <c r="E23" s="159">
        <f>IF(Einzelergebnisse!A13=0,"",SUM(E18:E22))</f>
      </c>
      <c r="F23" s="158">
        <f>IF(Einzelergebnisse!A13=0,"",SUM(F18:F22))</f>
      </c>
      <c r="G23" s="159">
        <f>IF(Einzelergebnisse!A13=0,"",SUM(G18:G22))</f>
      </c>
      <c r="H23" s="266">
        <f>IF(Einzelergebnisse!A13=0,"",SUM(H18:H22))</f>
      </c>
      <c r="I23" s="267"/>
      <c r="J23" s="159">
        <f>IF(Einzelergebnisse!A13=0,"",SUM(J18:J19,J21:J22))</f>
      </c>
      <c r="K23" s="232"/>
      <c r="L23" s="209"/>
      <c r="M23" s="115"/>
      <c r="N23" s="118"/>
      <c r="O23" s="117"/>
      <c r="P23" s="118"/>
      <c r="Q23" s="118"/>
      <c r="R23" s="118"/>
      <c r="S23" s="159">
        <f>IF(Einzelergebnisse!H13=0,"",SUM(S18,S19,S21,S22))</f>
      </c>
      <c r="T23" s="158">
        <f>IF(Einzelergebnisse!H13=0,"",SUM(T18,T19,T21,T22))</f>
      </c>
      <c r="U23" s="159">
        <f>IF(Einzelergebnisse!H13=0,"",SUM(U18,U19,U21,U22))</f>
      </c>
      <c r="V23" s="266">
        <f>IF(Einzelergebnisse!H13=0,"",SUM(V18,V19,V21,V22))</f>
      </c>
      <c r="W23" s="267"/>
      <c r="X23" s="159">
        <f>IF(Einzelergebnisse!H13=0,"",SUM(X18:X19,X21:X22))</f>
      </c>
      <c r="Y23" s="236"/>
      <c r="Z23" s="210"/>
    </row>
    <row r="24" spans="1:25" ht="9" customHeight="1">
      <c r="A24" s="227" t="s">
        <v>50</v>
      </c>
      <c r="B24" s="268" t="s">
        <v>80</v>
      </c>
      <c r="C24" s="281"/>
      <c r="D24" s="269"/>
      <c r="E24" s="229" t="s">
        <v>51</v>
      </c>
      <c r="F24" s="229" t="s">
        <v>52</v>
      </c>
      <c r="G24" s="229" t="s">
        <v>30</v>
      </c>
      <c r="H24" s="268" t="s">
        <v>66</v>
      </c>
      <c r="I24" s="269"/>
      <c r="J24" s="228" t="s">
        <v>72</v>
      </c>
      <c r="K24" s="230" t="s">
        <v>53</v>
      </c>
      <c r="L24" s="80"/>
      <c r="M24" s="80"/>
      <c r="N24" s="118"/>
      <c r="O24" s="227" t="s">
        <v>50</v>
      </c>
      <c r="P24" s="268" t="s">
        <v>80</v>
      </c>
      <c r="Q24" s="281"/>
      <c r="R24" s="269"/>
      <c r="S24" s="229" t="s">
        <v>51</v>
      </c>
      <c r="T24" s="229" t="s">
        <v>52</v>
      </c>
      <c r="U24" s="229" t="s">
        <v>30</v>
      </c>
      <c r="V24" s="268" t="s">
        <v>66</v>
      </c>
      <c r="W24" s="269"/>
      <c r="X24" s="228" t="s">
        <v>72</v>
      </c>
      <c r="Y24" s="230" t="s">
        <v>53</v>
      </c>
    </row>
    <row r="25" spans="1:25" ht="15" customHeight="1">
      <c r="A25" s="131">
        <f>übertrag!O18</f>
        <v>0</v>
      </c>
      <c r="B25" s="275">
        <f>übertrag!Z4</f>
        <v>0</v>
      </c>
      <c r="C25" s="276"/>
      <c r="D25" s="277"/>
      <c r="E25" s="137">
        <f>IF(Einzelergebnisse!A21=0,"",Einzelergebnisse!E21)</f>
      </c>
      <c r="F25" s="137">
        <f>IF(Einzelergebnisse!C21=0,"",Einzelergebnisse!C21)</f>
      </c>
      <c r="G25" s="137">
        <f>IF(Einzelergebnisse!D21=0,"",Einzelergebnisse!D21)</f>
      </c>
      <c r="H25" s="264">
        <f>IF(Einzelergebnisse!F21=0,"",Einzelergebnisse!F21)</f>
      </c>
      <c r="I25" s="265"/>
      <c r="J25" s="226">
        <f>IF(Einzelergebnisse!A21=0,"",IF(H25="",0,IF(H25=V25,0.5,IF(H25&gt;V25,1,0))))</f>
      </c>
      <c r="K25" s="286">
        <f>IF(Einzelergebnisse!A21=0,"",IF(H25="",0,IF(J30&amp;H30=X30&amp;V30,0.5,IF(J30&amp;H30&gt;X30&amp;V30,1,IF(J30&gt;X30,1,0)))))</f>
      </c>
      <c r="L25" s="114"/>
      <c r="M25" s="114"/>
      <c r="N25" s="118"/>
      <c r="O25" s="131">
        <f>IF(übertrag!O4="",übertrag!P4,übertrag!O4)</f>
        <v>0</v>
      </c>
      <c r="P25" s="289">
        <f>IF(übertrag!K4="",übertrag!L4,übertrag!K4)</f>
        <v>0</v>
      </c>
      <c r="Q25" s="290"/>
      <c r="R25" s="291"/>
      <c r="S25" s="137">
        <f>IF(Einzelergebnisse!H21=0,"",Einzelergebnisse!L21)</f>
      </c>
      <c r="T25" s="137">
        <f>IF(Einzelergebnisse!J21=0,"",Einzelergebnisse!J21)</f>
      </c>
      <c r="U25" s="137">
        <f>IF(Einzelergebnisse!K21=0,"",Einzelergebnisse!K21)</f>
      </c>
      <c r="V25" s="264">
        <f>IF(Einzelergebnisse!M21=0,"",Einzelergebnisse!M21)</f>
      </c>
      <c r="W25" s="265"/>
      <c r="X25" s="226">
        <f>IF(Einzelergebnisse!H21=0,"",IF(V25="",0,IF(V25=H25,0.5,IF(V25&gt;H25,1,0))))</f>
      </c>
      <c r="Y25" s="286">
        <f>IF(Einzelergebnisse!H21=0,"",IF(V25="",0,IF(X30&amp;V30=J30&amp;H30,0.5,IF(X30&amp;V30&gt;J30&amp;H30,1,IF(X30&gt;J30,1,0)))))</f>
      </c>
    </row>
    <row r="26" spans="1:25" ht="15" customHeight="1">
      <c r="A26" s="119">
        <f>übertrag!M18</f>
        <v>0</v>
      </c>
      <c r="B26" s="282"/>
      <c r="C26" s="283"/>
      <c r="D26" s="284"/>
      <c r="E26" s="137">
        <f>IF(Einzelergebnisse!A21=0,"",Einzelergebnisse!E22)</f>
      </c>
      <c r="F26" s="137">
        <f>IF(Einzelergebnisse!C22=0,"",Einzelergebnisse!C22)</f>
      </c>
      <c r="G26" s="137">
        <f>IF(Einzelergebnisse!D22=0,"",Einzelergebnisse!D22)</f>
      </c>
      <c r="H26" s="264">
        <f>IF(Einzelergebnisse!F22=0,"",Einzelergebnisse!F22)</f>
      </c>
      <c r="I26" s="265"/>
      <c r="J26" s="226">
        <f>IF(Einzelergebnisse!A21=0,"",IF(H26="",0,IF(H26=V26,0.5,IF(H26&gt;V26,1,0))))</f>
      </c>
      <c r="K26" s="287"/>
      <c r="L26" s="114"/>
      <c r="M26" s="114"/>
      <c r="N26" s="118"/>
      <c r="O26" s="129">
        <f>IF(übertrag!M4="",übertrag!N4,übertrag!M4)</f>
        <v>0</v>
      </c>
      <c r="P26" s="311"/>
      <c r="Q26" s="312"/>
      <c r="R26" s="313"/>
      <c r="S26" s="137">
        <f>IF(Einzelergebnisse!H21=0,"",Einzelergebnisse!L22)</f>
      </c>
      <c r="T26" s="137">
        <f>IF(Einzelergebnisse!J22=0,"",Einzelergebnisse!J22)</f>
      </c>
      <c r="U26" s="137">
        <f>IF(Einzelergebnisse!K22=0,"",Einzelergebnisse!K22)</f>
      </c>
      <c r="V26" s="264">
        <f>IF(Einzelergebnisse!M22=0,"",Einzelergebnisse!M22)</f>
      </c>
      <c r="W26" s="265"/>
      <c r="X26" s="226">
        <f>IF(Einzelergebnisse!H21=0,"",IF(V26="",0,IF(V26=H26,0.5,IF(V26&gt;H26,1,0))))</f>
      </c>
      <c r="Y26" s="287"/>
    </row>
    <row r="27" spans="1:25" ht="9" customHeight="1">
      <c r="A27" s="231" t="s">
        <v>50</v>
      </c>
      <c r="B27" s="272" t="s">
        <v>81</v>
      </c>
      <c r="C27" s="273"/>
      <c r="D27" s="274"/>
      <c r="E27" s="137"/>
      <c r="F27" s="137"/>
      <c r="G27" s="137"/>
      <c r="H27" s="270"/>
      <c r="I27" s="271"/>
      <c r="J27" s="226"/>
      <c r="K27" s="287"/>
      <c r="L27" s="114"/>
      <c r="M27" s="114"/>
      <c r="N27" s="118"/>
      <c r="O27" s="231" t="s">
        <v>50</v>
      </c>
      <c r="P27" s="272" t="s">
        <v>81</v>
      </c>
      <c r="Q27" s="273"/>
      <c r="R27" s="274"/>
      <c r="S27" s="137"/>
      <c r="T27" s="137"/>
      <c r="U27" s="137"/>
      <c r="V27" s="270"/>
      <c r="W27" s="271"/>
      <c r="X27" s="226"/>
      <c r="Y27" s="287"/>
    </row>
    <row r="28" spans="1:25" ht="15" customHeight="1">
      <c r="A28" s="132">
        <f>übertrag!O25</f>
        <v>0</v>
      </c>
      <c r="B28" s="275">
        <f>übertrag!Z11</f>
        <v>0</v>
      </c>
      <c r="C28" s="276"/>
      <c r="D28" s="277"/>
      <c r="E28" s="137">
        <f>IF(Einzelergebnisse!A21=0,"",Einzelergebnisse!E23)</f>
      </c>
      <c r="F28" s="137">
        <f>IF(Einzelergebnisse!C23=0,"",Einzelergebnisse!C23)</f>
      </c>
      <c r="G28" s="137">
        <f>IF(Einzelergebnisse!D23=0,"",Einzelergebnisse!D23)</f>
      </c>
      <c r="H28" s="264">
        <f>IF(Einzelergebnisse!F23=0,"",Einzelergebnisse!F23)</f>
      </c>
      <c r="I28" s="265"/>
      <c r="J28" s="226">
        <f>IF(Einzelergebnisse!A21=0,"",IF(H28="",0,IF(H28=V28,0.5,IF(H28&gt;V28,1,0))))</f>
      </c>
      <c r="K28" s="287"/>
      <c r="L28" s="114"/>
      <c r="M28" s="114"/>
      <c r="N28" s="118"/>
      <c r="O28" s="131">
        <f>IF(übertrag!O10="",übertrag!P10,übertrag!O10)</f>
        <v>0</v>
      </c>
      <c r="P28" s="289">
        <f>IF(übertrag!K10="",übertrag!L10,übertrag!K10)</f>
        <v>0</v>
      </c>
      <c r="Q28" s="290"/>
      <c r="R28" s="291"/>
      <c r="S28" s="137">
        <f>IF(Einzelergebnisse!H21=0,"",Einzelergebnisse!L23)</f>
      </c>
      <c r="T28" s="137">
        <f>IF(Einzelergebnisse!J23=0,"",Einzelergebnisse!J23)</f>
      </c>
      <c r="U28" s="137">
        <f>IF(Einzelergebnisse!K23=0,"",Einzelergebnisse!K23)</f>
      </c>
      <c r="V28" s="264">
        <f>IF(Einzelergebnisse!M23=0,"",Einzelergebnisse!M23)</f>
      </c>
      <c r="W28" s="265"/>
      <c r="X28" s="226">
        <f>IF(Einzelergebnisse!H21=0,"",IF(V28="",0,IF(V28=H28,0.5,IF(V28&gt;H28,1,0))))</f>
      </c>
      <c r="Y28" s="287"/>
    </row>
    <row r="29" spans="1:25" ht="15" customHeight="1" thickBot="1">
      <c r="A29" s="138">
        <f>übertrag!M25</f>
        <v>0</v>
      </c>
      <c r="B29" s="278"/>
      <c r="C29" s="279"/>
      <c r="D29" s="280"/>
      <c r="E29" s="137">
        <f>IF(Einzelergebnisse!A21=0,"",Einzelergebnisse!E24)</f>
      </c>
      <c r="F29" s="137">
        <f>IF(Einzelergebnisse!C24=0,"",Einzelergebnisse!C24)</f>
      </c>
      <c r="G29" s="137">
        <f>IF(Einzelergebnisse!D24=0,"",Einzelergebnisse!D24)</f>
      </c>
      <c r="H29" s="264">
        <f>IF(Einzelergebnisse!F24=0,"",Einzelergebnisse!F24)</f>
      </c>
      <c r="I29" s="265"/>
      <c r="J29" s="226">
        <f>IF(Einzelergebnisse!A21=0,"",IF(H29="",0,IF(H29=V29,0.5,IF(H29&gt;V29,1,0))))</f>
      </c>
      <c r="K29" s="288"/>
      <c r="L29" s="114"/>
      <c r="M29" s="114"/>
      <c r="N29" s="118"/>
      <c r="O29" s="116">
        <f>IF(übertrag!M10="",übertrag!N10,übertrag!M10)</f>
        <v>0</v>
      </c>
      <c r="P29" s="292"/>
      <c r="Q29" s="293"/>
      <c r="R29" s="294"/>
      <c r="S29" s="160">
        <f>IF(Einzelergebnisse!H21=0,"",Einzelergebnisse!L24)</f>
      </c>
      <c r="T29" s="161">
        <f>IF(Einzelergebnisse!J24=0,"",Einzelergebnisse!J24)</f>
      </c>
      <c r="U29" s="137">
        <f>IF(Einzelergebnisse!K24=0,"",Einzelergebnisse!K24)</f>
      </c>
      <c r="V29" s="264">
        <f>IF(Einzelergebnisse!M24=0,"",Einzelergebnisse!M24)</f>
      </c>
      <c r="W29" s="265"/>
      <c r="X29" s="226">
        <f>IF(Einzelergebnisse!H21=0,"",IF(V29="",0,IF(V29=H29,0.5,IF(V29&gt;H29,1,0))))</f>
      </c>
      <c r="Y29" s="288"/>
    </row>
    <row r="30" spans="1:26" ht="12.75" customHeight="1" thickBot="1">
      <c r="A30" s="117"/>
      <c r="B30" s="118"/>
      <c r="C30" s="118"/>
      <c r="D30" s="118"/>
      <c r="E30" s="159">
        <f>IF(Einzelergebnisse!A21=0,"",SUM(E25:E29))</f>
      </c>
      <c r="F30" s="158">
        <f>IF(Einzelergebnisse!A21=0,"",SUM(F25:F29))</f>
      </c>
      <c r="G30" s="159">
        <f>IF(Einzelergebnisse!A21=0,"",SUM(G25:G29))</f>
      </c>
      <c r="H30" s="266">
        <f>IF(Einzelergebnisse!A21=0,"",SUM(H25:H29))</f>
      </c>
      <c r="I30" s="267"/>
      <c r="J30" s="159">
        <f>IF(Einzelergebnisse!A21=0,"",SUM(J25:J26,J28:J29))</f>
      </c>
      <c r="K30" s="232"/>
      <c r="L30" s="209"/>
      <c r="M30" s="115"/>
      <c r="N30" s="118"/>
      <c r="O30" s="117"/>
      <c r="P30" s="118"/>
      <c r="Q30" s="118"/>
      <c r="R30" s="118"/>
      <c r="S30" s="159">
        <f>IF(Einzelergebnisse!H21=0,"",SUM(S25,S26,S28,S29))</f>
      </c>
      <c r="T30" s="158">
        <f>IF(Einzelergebnisse!H21=0,"",SUM(T25,T26,T28,T29))</f>
      </c>
      <c r="U30" s="159">
        <f>IF(Einzelergebnisse!H21=0,"",SUM(U25,U26,U28,U29))</f>
      </c>
      <c r="V30" s="266">
        <f>IF(Einzelergebnisse!H21=0,"",SUM(V25,V26,V28,V29))</f>
      </c>
      <c r="W30" s="267"/>
      <c r="X30" s="159">
        <f>IF(Einzelergebnisse!H21=0,"",SUM(X25:X26,X28:X29))</f>
      </c>
      <c r="Y30" s="232"/>
      <c r="Z30" s="210"/>
    </row>
    <row r="31" spans="1:25" ht="9" customHeight="1">
      <c r="A31" s="227" t="s">
        <v>50</v>
      </c>
      <c r="B31" s="268" t="s">
        <v>80</v>
      </c>
      <c r="C31" s="281"/>
      <c r="D31" s="269"/>
      <c r="E31" s="229" t="s">
        <v>51</v>
      </c>
      <c r="F31" s="229" t="s">
        <v>52</v>
      </c>
      <c r="G31" s="229" t="s">
        <v>30</v>
      </c>
      <c r="H31" s="268" t="s">
        <v>66</v>
      </c>
      <c r="I31" s="269"/>
      <c r="J31" s="228" t="s">
        <v>72</v>
      </c>
      <c r="K31" s="230" t="s">
        <v>53</v>
      </c>
      <c r="L31" s="80"/>
      <c r="M31" s="80"/>
      <c r="N31" s="118"/>
      <c r="O31" s="227" t="s">
        <v>50</v>
      </c>
      <c r="P31" s="268" t="s">
        <v>80</v>
      </c>
      <c r="Q31" s="281"/>
      <c r="R31" s="269"/>
      <c r="S31" s="229" t="s">
        <v>51</v>
      </c>
      <c r="T31" s="229" t="s">
        <v>52</v>
      </c>
      <c r="U31" s="229" t="s">
        <v>30</v>
      </c>
      <c r="V31" s="268" t="s">
        <v>66</v>
      </c>
      <c r="W31" s="269"/>
      <c r="X31" s="228" t="s">
        <v>72</v>
      </c>
      <c r="Y31" s="230" t="s">
        <v>53</v>
      </c>
    </row>
    <row r="32" spans="1:25" ht="15" customHeight="1">
      <c r="A32" s="132">
        <f>übertrag!O19</f>
        <v>0</v>
      </c>
      <c r="B32" s="275">
        <f>übertrag!Z5</f>
        <v>0</v>
      </c>
      <c r="C32" s="276"/>
      <c r="D32" s="277"/>
      <c r="E32" s="137">
        <f>IF(Einzelergebnisse!A29=0,"",Einzelergebnisse!E29)</f>
      </c>
      <c r="F32" s="137">
        <f>IF(Einzelergebnisse!C29=0,"",Einzelergebnisse!C29)</f>
      </c>
      <c r="G32" s="137">
        <f>IF(Einzelergebnisse!D29=0,"",Einzelergebnisse!D29)</f>
      </c>
      <c r="H32" s="264">
        <f>IF(Einzelergebnisse!F29=0,"",Einzelergebnisse!F29)</f>
      </c>
      <c r="I32" s="265"/>
      <c r="J32" s="226">
        <f>IF(Einzelergebnisse!A29=0,"",IF(H32="",0,IF(H32=V32,0.5,IF(H32&gt;V32,1,0))))</f>
      </c>
      <c r="K32" s="286">
        <f>IF(Einzelergebnisse!A29=0,"",IF(H32="",0,IF(J37&amp;H37=X37&amp;V37,0.5,IF(J37&amp;H37&gt;X37&amp;V37,1,IF(J37&gt;X37,1,0)))))</f>
      </c>
      <c r="L32" s="114"/>
      <c r="M32" s="114"/>
      <c r="N32" s="118"/>
      <c r="O32" s="131">
        <f>IF(übertrag!O5="",übertrag!P5,übertrag!O5)</f>
        <v>0</v>
      </c>
      <c r="P32" s="289">
        <f>IF(übertrag!K5="",übertrag!L5,übertrag!K5)</f>
        <v>0</v>
      </c>
      <c r="Q32" s="290"/>
      <c r="R32" s="291"/>
      <c r="S32" s="137">
        <f>IF(Einzelergebnisse!H29=0,"",Einzelergebnisse!L29)</f>
      </c>
      <c r="T32" s="137">
        <f>IF(Einzelergebnisse!J29=0,"",Einzelergebnisse!J29)</f>
      </c>
      <c r="U32" s="137">
        <f>IF(Einzelergebnisse!K29=0,"",Einzelergebnisse!K29)</f>
      </c>
      <c r="V32" s="264">
        <f>IF(Einzelergebnisse!M29=0,"",Einzelergebnisse!M29)</f>
      </c>
      <c r="W32" s="265"/>
      <c r="X32" s="226">
        <f>IF(Einzelergebnisse!H29=0,"",IF(V32="",0,IF(V32=H32,0.5,IF(V32&gt;H32,1,0))))</f>
      </c>
      <c r="Y32" s="286">
        <f>IF(Einzelergebnisse!H29=0,"",IF(V32="",0,IF(X37&amp;V37=J37&amp;H37,0.5,IF(X37&amp;V37&gt;J37&amp;H37,1,IF(X37&gt;J37,1,0)))))</f>
      </c>
    </row>
    <row r="33" spans="1:25" ht="15" customHeight="1">
      <c r="A33" s="119">
        <f>übertrag!M19</f>
        <v>0</v>
      </c>
      <c r="B33" s="282"/>
      <c r="C33" s="283"/>
      <c r="D33" s="284"/>
      <c r="E33" s="137">
        <f>IF(Einzelergebnisse!A29=0,"",Einzelergebnisse!E30)</f>
      </c>
      <c r="F33" s="137">
        <f>IF(Einzelergebnisse!C30=0,"",Einzelergebnisse!C30)</f>
      </c>
      <c r="G33" s="137">
        <f>IF(Einzelergebnisse!D30=0,"",Einzelergebnisse!D30)</f>
      </c>
      <c r="H33" s="264">
        <f>IF(Einzelergebnisse!F30=0,"",Einzelergebnisse!F30)</f>
      </c>
      <c r="I33" s="265"/>
      <c r="J33" s="226">
        <f>IF(Einzelergebnisse!A29=0,"",IF(H33="",0,IF(H33=V33,0.5,IF(H33&gt;V33,1,0))))</f>
      </c>
      <c r="K33" s="287"/>
      <c r="L33" s="114"/>
      <c r="M33" s="114"/>
      <c r="N33" s="118"/>
      <c r="O33" s="129">
        <f>IF(übertrag!M5="",übertrag!N5,übertrag!M5)</f>
        <v>0</v>
      </c>
      <c r="P33" s="311"/>
      <c r="Q33" s="312"/>
      <c r="R33" s="313"/>
      <c r="S33" s="137">
        <f>IF(Einzelergebnisse!H29=0,"",Einzelergebnisse!L30)</f>
      </c>
      <c r="T33" s="137">
        <f>IF(Einzelergebnisse!J30=0,"",Einzelergebnisse!J30)</f>
      </c>
      <c r="U33" s="137">
        <f>IF(Einzelergebnisse!K30=0,"",Einzelergebnisse!K30)</f>
      </c>
      <c r="V33" s="264">
        <f>IF(Einzelergebnisse!M30=0,"",Einzelergebnisse!M30)</f>
      </c>
      <c r="W33" s="265"/>
      <c r="X33" s="226">
        <f>IF(Einzelergebnisse!H29=0,"",IF(V33="",0,IF(V33=H33,0.5,IF(V33&gt;H33,1,0))))</f>
      </c>
      <c r="Y33" s="287"/>
    </row>
    <row r="34" spans="1:25" ht="9" customHeight="1">
      <c r="A34" s="231" t="s">
        <v>50</v>
      </c>
      <c r="B34" s="272" t="s">
        <v>81</v>
      </c>
      <c r="C34" s="273"/>
      <c r="D34" s="274"/>
      <c r="E34" s="137"/>
      <c r="F34" s="137"/>
      <c r="G34" s="137"/>
      <c r="H34" s="270"/>
      <c r="I34" s="271"/>
      <c r="J34" s="226"/>
      <c r="K34" s="287"/>
      <c r="L34" s="114"/>
      <c r="M34" s="114"/>
      <c r="N34" s="118"/>
      <c r="O34" s="231" t="s">
        <v>50</v>
      </c>
      <c r="P34" s="272" t="s">
        <v>81</v>
      </c>
      <c r="Q34" s="273"/>
      <c r="R34" s="274"/>
      <c r="S34" s="137"/>
      <c r="T34" s="137"/>
      <c r="U34" s="137"/>
      <c r="V34" s="270"/>
      <c r="W34" s="271"/>
      <c r="X34" s="226"/>
      <c r="Y34" s="287"/>
    </row>
    <row r="35" spans="1:25" ht="15" customHeight="1">
      <c r="A35" s="132">
        <f>übertrag!O26</f>
        <v>0</v>
      </c>
      <c r="B35" s="275">
        <f>übertrag!Z12</f>
        <v>0</v>
      </c>
      <c r="C35" s="276"/>
      <c r="D35" s="277"/>
      <c r="E35" s="137">
        <f>IF(Einzelergebnisse!A29=0,"",Einzelergebnisse!E31)</f>
      </c>
      <c r="F35" s="137">
        <f>IF(Einzelergebnisse!C31=0,"",Einzelergebnisse!C31)</f>
      </c>
      <c r="G35" s="137">
        <f>IF(Einzelergebnisse!D31=0,"",Einzelergebnisse!D31)</f>
      </c>
      <c r="H35" s="264">
        <f>IF(Einzelergebnisse!F31=0,"",Einzelergebnisse!F31)</f>
      </c>
      <c r="I35" s="265"/>
      <c r="J35" s="226">
        <f>IF(Einzelergebnisse!A29=0,"",IF(H35="",0,IF(H35=V35,0.5,IF(H35&gt;V35,1,0))))</f>
      </c>
      <c r="K35" s="287"/>
      <c r="L35" s="114"/>
      <c r="M35" s="114"/>
      <c r="N35" s="118"/>
      <c r="O35" s="131">
        <f>IF(übertrag!O11="",übertrag!P11,übertrag!O11)</f>
        <v>0</v>
      </c>
      <c r="P35" s="290">
        <f>IF(übertrag!K11="",übertrag!L11,übertrag!K11)</f>
        <v>0</v>
      </c>
      <c r="Q35" s="290"/>
      <c r="R35" s="291"/>
      <c r="S35" s="137">
        <f>IF(Einzelergebnisse!H29=0,"",Einzelergebnisse!L31)</f>
      </c>
      <c r="T35" s="137">
        <f>IF(Einzelergebnisse!J31=0,"",Einzelergebnisse!J31)</f>
      </c>
      <c r="U35" s="137">
        <f>IF(Einzelergebnisse!K31=0,"",Einzelergebnisse!K31)</f>
      </c>
      <c r="V35" s="264">
        <f>IF(Einzelergebnisse!M31=0,"",Einzelergebnisse!M31)</f>
      </c>
      <c r="W35" s="265"/>
      <c r="X35" s="226">
        <f>IF(Einzelergebnisse!H29=0,"",IF(V35="",0,IF(V35=H35,0.5,IF(V35&gt;H35,1,0))))</f>
      </c>
      <c r="Y35" s="287"/>
    </row>
    <row r="36" spans="1:25" ht="15" customHeight="1" thickBot="1">
      <c r="A36" s="138">
        <f>übertrag!M26</f>
        <v>0</v>
      </c>
      <c r="B36" s="278"/>
      <c r="C36" s="279"/>
      <c r="D36" s="280"/>
      <c r="E36" s="137">
        <f>IF(Einzelergebnisse!A29=0,"",Einzelergebnisse!E32)</f>
      </c>
      <c r="F36" s="137">
        <f>IF(Einzelergebnisse!C32=0,"",Einzelergebnisse!C32)</f>
      </c>
      <c r="G36" s="137">
        <f>IF(Einzelergebnisse!D32=0,"",Einzelergebnisse!D32)</f>
      </c>
      <c r="H36" s="264">
        <f>IF(Einzelergebnisse!F32=0,"",Einzelergebnisse!F32)</f>
      </c>
      <c r="I36" s="265"/>
      <c r="J36" s="226">
        <f>IF(Einzelergebnisse!A29=0,"",IF(H36="",0,IF(H36=V36,0.5,IF(H36&gt;V36,1,0))))</f>
      </c>
      <c r="K36" s="288"/>
      <c r="L36" s="114"/>
      <c r="M36" s="114"/>
      <c r="N36" s="118"/>
      <c r="O36" s="116">
        <f>IF(übertrag!M11="",übertrag!N11,übertrag!M11)</f>
        <v>0</v>
      </c>
      <c r="P36" s="293"/>
      <c r="Q36" s="293"/>
      <c r="R36" s="294"/>
      <c r="S36" s="137">
        <f>IF(Einzelergebnisse!H29=0,"",Einzelergebnisse!L32)</f>
      </c>
      <c r="T36" s="137">
        <f>IF(Einzelergebnisse!J32=0,"",Einzelergebnisse!J32)</f>
      </c>
      <c r="U36" s="137">
        <f>IF(Einzelergebnisse!K32=0,"",Einzelergebnisse!K32)</f>
      </c>
      <c r="V36" s="264">
        <f>IF(Einzelergebnisse!M32=0,"",Einzelergebnisse!M32)</f>
      </c>
      <c r="W36" s="265"/>
      <c r="X36" s="226">
        <f>IF(Einzelergebnisse!H29=0,"",IF(V36="",0,IF(V36=H36,0.5,IF(V36&gt;H36,1,0))))</f>
      </c>
      <c r="Y36" s="288"/>
    </row>
    <row r="37" spans="1:26" ht="12.75" customHeight="1" thickBot="1">
      <c r="A37" s="261"/>
      <c r="B37" s="118"/>
      <c r="C37" s="118"/>
      <c r="D37" s="118"/>
      <c r="E37" s="159">
        <f>IF(Einzelergebnisse!A29=0,"",SUM(E32:E36))</f>
      </c>
      <c r="F37" s="158">
        <f>IF(Einzelergebnisse!A29=0,"",SUM(F32:F36))</f>
      </c>
      <c r="G37" s="159">
        <f>IF(Einzelergebnisse!A29=0,"",SUM(G32:G36))</f>
      </c>
      <c r="H37" s="266">
        <f>IF(Einzelergebnisse!A29=0,"",SUM(H32:H36))</f>
      </c>
      <c r="I37" s="267"/>
      <c r="J37" s="159">
        <f>IF(Einzelergebnisse!A29=0,"",SUM(J32:J33,J35:J36))</f>
      </c>
      <c r="K37" s="232"/>
      <c r="L37" s="209"/>
      <c r="M37" s="115"/>
      <c r="N37" s="118"/>
      <c r="O37" s="261"/>
      <c r="P37" s="118"/>
      <c r="Q37" s="118"/>
      <c r="R37" s="118"/>
      <c r="S37" s="159">
        <f>IF(Einzelergebnisse!H29=0,"",SUM(S32,S33,S35,S36))</f>
      </c>
      <c r="T37" s="158">
        <f>IF(Einzelergebnisse!H29=0,"",SUM(T32,T33,T35,T36))</f>
      </c>
      <c r="U37" s="159">
        <f>IF(Einzelergebnisse!H29=0,"",SUM(U32,U33,U35,U36))</f>
      </c>
      <c r="V37" s="266">
        <f>IF(Einzelergebnisse!H29=0,"",SUM(V32,V33,V35,V36))</f>
      </c>
      <c r="W37" s="267"/>
      <c r="X37" s="159">
        <f>IF(Einzelergebnisse!H29=0,"",SUM(X32:X33,X35:X36))</f>
      </c>
      <c r="Y37" s="232"/>
      <c r="Z37" s="210"/>
    </row>
    <row r="38" spans="1:25" ht="9" customHeight="1" hidden="1">
      <c r="A38" s="231" t="s">
        <v>50</v>
      </c>
      <c r="B38" s="268" t="s">
        <v>80</v>
      </c>
      <c r="C38" s="281"/>
      <c r="D38" s="269"/>
      <c r="E38" s="229" t="s">
        <v>51</v>
      </c>
      <c r="F38" s="229" t="s">
        <v>52</v>
      </c>
      <c r="G38" s="229" t="s">
        <v>30</v>
      </c>
      <c r="H38" s="268" t="s">
        <v>66</v>
      </c>
      <c r="I38" s="269"/>
      <c r="J38" s="228" t="s">
        <v>72</v>
      </c>
      <c r="K38" s="230" t="s">
        <v>53</v>
      </c>
      <c r="L38" s="80"/>
      <c r="M38" s="80"/>
      <c r="N38" s="118"/>
      <c r="O38" s="231" t="s">
        <v>50</v>
      </c>
      <c r="P38" s="268" t="s">
        <v>80</v>
      </c>
      <c r="Q38" s="281"/>
      <c r="R38" s="269"/>
      <c r="S38" s="229" t="s">
        <v>51</v>
      </c>
      <c r="T38" s="229" t="s">
        <v>52</v>
      </c>
      <c r="U38" s="229" t="s">
        <v>30</v>
      </c>
      <c r="V38" s="268" t="s">
        <v>66</v>
      </c>
      <c r="W38" s="269"/>
      <c r="X38" s="228" t="s">
        <v>72</v>
      </c>
      <c r="Y38" s="230" t="s">
        <v>53</v>
      </c>
    </row>
    <row r="39" spans="1:25" ht="12.75" customHeight="1" hidden="1">
      <c r="A39" s="132">
        <f>übertrag!O20</f>
        <v>0</v>
      </c>
      <c r="B39" s="275">
        <f>übertrag!Z6</f>
        <v>0</v>
      </c>
      <c r="C39" s="276"/>
      <c r="D39" s="277"/>
      <c r="E39" s="137">
        <f>IF(Einzelergebnisse!A37=0,"",Einzelergebnisse!E37)</f>
      </c>
      <c r="F39" s="137">
        <f>IF(Einzelergebnisse!C37=0,"",Einzelergebnisse!C37)</f>
      </c>
      <c r="G39" s="137">
        <f>IF(Einzelergebnisse!D37=0,"",Einzelergebnisse!D37)</f>
      </c>
      <c r="H39" s="264">
        <f>IF(Einzelergebnisse!F37=0,"",Einzelergebnisse!F37)</f>
      </c>
      <c r="I39" s="265"/>
      <c r="J39" s="226">
        <f>IF(Einzelergebnisse!A37=0,"",IF(H39="",0,IF(H39=V39,0.5,IF(H39&gt;V39,1,0))))</f>
      </c>
      <c r="K39" s="286">
        <f>IF(Einzelergebnisse!A37=0,"",IF(H39="",0,IF(J44&amp;H44=X44&amp;V44,0.5,IF(J44&amp;H44&gt;X44&amp;V44,1,IF(J44&gt;X44,1,0)))))</f>
      </c>
      <c r="L39" s="114"/>
      <c r="M39" s="114"/>
      <c r="N39" s="118"/>
      <c r="O39" s="131">
        <f>IF(übertrag!O6="",übertrag!P6,übertrag!O6)</f>
        <v>0</v>
      </c>
      <c r="P39" s="290">
        <f>IF(übertrag!K6="",übertrag!L6,übertrag!K6)</f>
        <v>0</v>
      </c>
      <c r="Q39" s="290"/>
      <c r="R39" s="291"/>
      <c r="S39" s="137">
        <f>IF(Einzelergebnisse!H37=0,"",Einzelergebnisse!L37)</f>
      </c>
      <c r="T39" s="137">
        <f>IF(Einzelergebnisse!J37=0,"",Einzelergebnisse!J37)</f>
      </c>
      <c r="U39" s="137">
        <f>IF(Einzelergebnisse!K37=0,"",Einzelergebnisse!K37)</f>
      </c>
      <c r="V39" s="264">
        <f>IF(Einzelergebnisse!M37=0,"",Einzelergebnisse!M37)</f>
      </c>
      <c r="W39" s="265"/>
      <c r="X39" s="226">
        <f>IF(Einzelergebnisse!H37=0,"",IF(V39="",0,IF(V39=H39,0.5,IF(V39&gt;H39,1,0))))</f>
      </c>
      <c r="Y39" s="286">
        <f>IF(Einzelergebnisse!H37=0,"",IF(V39="",0,IF(X44&amp;V44=J44&amp;H44,0.5,IF(X44&amp;V44&gt;J44&amp;H44,1,IF(X44&gt;J44,1,0)))))</f>
      </c>
    </row>
    <row r="40" spans="1:25" ht="12.75" customHeight="1" hidden="1">
      <c r="A40" s="119">
        <f>übertrag!M20</f>
        <v>0</v>
      </c>
      <c r="B40" s="282"/>
      <c r="C40" s="283"/>
      <c r="D40" s="284"/>
      <c r="E40" s="137">
        <f>IF(Einzelergebnisse!A37=0,"",Einzelergebnisse!E38)</f>
      </c>
      <c r="F40" s="137">
        <f>IF(Einzelergebnisse!C38=0,"",Einzelergebnisse!C38)</f>
      </c>
      <c r="G40" s="137">
        <f>IF(Einzelergebnisse!D38=0,"",Einzelergebnisse!D38)</f>
      </c>
      <c r="H40" s="264">
        <f>IF(Einzelergebnisse!F38=0,"",Einzelergebnisse!F38)</f>
      </c>
      <c r="I40" s="265"/>
      <c r="J40" s="226">
        <f>IF(Einzelergebnisse!A37=0,"",IF(H40="",0,IF(H40=V40,0.5,IF(H40&gt;V40,1,0))))</f>
      </c>
      <c r="K40" s="287"/>
      <c r="L40" s="114"/>
      <c r="M40" s="114"/>
      <c r="N40" s="118"/>
      <c r="O40" s="129">
        <f>IF(übertrag!M6="",übertrag!N6,übertrag!M6)</f>
        <v>0</v>
      </c>
      <c r="P40" s="312"/>
      <c r="Q40" s="312"/>
      <c r="R40" s="313"/>
      <c r="S40" s="137">
        <f>IF(Einzelergebnisse!H37=0,"",Einzelergebnisse!L38)</f>
      </c>
      <c r="T40" s="137">
        <f>IF(Einzelergebnisse!J38=0,"",Einzelergebnisse!J38)</f>
      </c>
      <c r="U40" s="137">
        <f>IF(Einzelergebnisse!K38=0,"",Einzelergebnisse!K38)</f>
      </c>
      <c r="V40" s="264">
        <f>IF(Einzelergebnisse!M38=0,"",Einzelergebnisse!M38)</f>
      </c>
      <c r="W40" s="265"/>
      <c r="X40" s="226">
        <f>IF(Einzelergebnisse!H37=0,"",IF(V40="",0,IF(V40=H40,0.5,IF(V40&gt;H40,1,0))))</f>
      </c>
      <c r="Y40" s="287"/>
    </row>
    <row r="41" spans="1:25" ht="9" customHeight="1" hidden="1">
      <c r="A41" s="231" t="s">
        <v>50</v>
      </c>
      <c r="B41" s="272" t="s">
        <v>81</v>
      </c>
      <c r="C41" s="273"/>
      <c r="D41" s="274"/>
      <c r="E41" s="137"/>
      <c r="F41" s="137"/>
      <c r="G41" s="137"/>
      <c r="H41" s="270"/>
      <c r="I41" s="271"/>
      <c r="J41" s="226"/>
      <c r="K41" s="287"/>
      <c r="L41" s="114"/>
      <c r="M41" s="114"/>
      <c r="N41" s="118"/>
      <c r="O41" s="231" t="s">
        <v>50</v>
      </c>
      <c r="P41" s="272" t="s">
        <v>81</v>
      </c>
      <c r="Q41" s="273"/>
      <c r="R41" s="274"/>
      <c r="S41" s="137"/>
      <c r="T41" s="137"/>
      <c r="U41" s="137"/>
      <c r="V41" s="270"/>
      <c r="W41" s="271"/>
      <c r="X41" s="226"/>
      <c r="Y41" s="287"/>
    </row>
    <row r="42" spans="1:25" ht="12.75" customHeight="1" hidden="1">
      <c r="A42" s="132">
        <f>übertrag!O27</f>
        <v>0</v>
      </c>
      <c r="B42" s="275">
        <f>übertrag!Z13</f>
        <v>0</v>
      </c>
      <c r="C42" s="276"/>
      <c r="D42" s="277"/>
      <c r="E42" s="137">
        <f>IF(Einzelergebnisse!A37=0,"",Einzelergebnisse!E39)</f>
      </c>
      <c r="F42" s="137">
        <f>IF(Einzelergebnisse!C39=0,"",Einzelergebnisse!C39)</f>
      </c>
      <c r="G42" s="137">
        <f>IF(Einzelergebnisse!D39=0,"",Einzelergebnisse!D39)</f>
      </c>
      <c r="H42" s="264">
        <f>IF(Einzelergebnisse!F39=0,"",Einzelergebnisse!F39)</f>
      </c>
      <c r="I42" s="265"/>
      <c r="J42" s="226">
        <f>IF(Einzelergebnisse!A37=0,"",IF(H42="",0,IF(H42=V42,0.5,IF(H42&gt;V42,1,0))))</f>
      </c>
      <c r="K42" s="287"/>
      <c r="L42" s="114"/>
      <c r="M42" s="114"/>
      <c r="N42" s="118"/>
      <c r="O42" s="131">
        <f>IF(übertrag!O12="",übertrag!P12,übertrag!O12)</f>
        <v>0</v>
      </c>
      <c r="P42" s="290">
        <f>IF(übertrag!K12="",übertrag!L12,übertrag!K12)</f>
        <v>0</v>
      </c>
      <c r="Q42" s="290"/>
      <c r="R42" s="291"/>
      <c r="S42" s="137">
        <f>IF(Einzelergebnisse!H37=0,"",Einzelergebnisse!L39)</f>
      </c>
      <c r="T42" s="137">
        <f>IF(Einzelergebnisse!J39=0,"",Einzelergebnisse!J39)</f>
      </c>
      <c r="U42" s="137">
        <f>IF(Einzelergebnisse!K39=0,"",Einzelergebnisse!K39)</f>
      </c>
      <c r="V42" s="264">
        <f>IF(Einzelergebnisse!M39=0,"",Einzelergebnisse!M39)</f>
      </c>
      <c r="W42" s="265"/>
      <c r="X42" s="226">
        <f>IF(Einzelergebnisse!H37=0,"",IF(V42="",0,IF(V42=H42,0.5,IF(V42&gt;H42,1,0))))</f>
      </c>
      <c r="Y42" s="287"/>
    </row>
    <row r="43" spans="1:25" ht="12.75" customHeight="1" hidden="1" thickBot="1">
      <c r="A43" s="138">
        <f>übertrag!M27</f>
        <v>0</v>
      </c>
      <c r="B43" s="278"/>
      <c r="C43" s="279"/>
      <c r="D43" s="280"/>
      <c r="E43" s="137">
        <f>IF(Einzelergebnisse!A37=0,"",Einzelergebnisse!E40)</f>
      </c>
      <c r="F43" s="137">
        <f>IF(Einzelergebnisse!C40=0,"",Einzelergebnisse!C40)</f>
      </c>
      <c r="G43" s="137">
        <f>IF(Einzelergebnisse!D40=0,"",Einzelergebnisse!D40)</f>
      </c>
      <c r="H43" s="264">
        <f>IF(Einzelergebnisse!F40=0,"",Einzelergebnisse!F40)</f>
      </c>
      <c r="I43" s="265"/>
      <c r="J43" s="226">
        <f>IF(Einzelergebnisse!A37=0,"",IF(H43="",0,IF(H43=V43,0.5,IF(H43&gt;V43,1,0))))</f>
      </c>
      <c r="K43" s="288"/>
      <c r="L43" s="114"/>
      <c r="M43" s="114"/>
      <c r="N43" s="118"/>
      <c r="O43" s="116">
        <f>IF(übertrag!M12="",übertrag!N12,übertrag!M12)</f>
        <v>0</v>
      </c>
      <c r="P43" s="293"/>
      <c r="Q43" s="293"/>
      <c r="R43" s="294"/>
      <c r="S43" s="137">
        <f>IF(Einzelergebnisse!H37=0,"",Einzelergebnisse!L40)</f>
      </c>
      <c r="T43" s="137">
        <f>IF(Einzelergebnisse!J40=0,"",Einzelergebnisse!J40)</f>
      </c>
      <c r="U43" s="137">
        <f>IF(Einzelergebnisse!K40=0,"",Einzelergebnisse!K40)</f>
      </c>
      <c r="V43" s="264">
        <f>IF(Einzelergebnisse!M40=0,"",Einzelergebnisse!M40)</f>
      </c>
      <c r="W43" s="265"/>
      <c r="X43" s="226">
        <f>IF(Einzelergebnisse!H37=0,"",IF(V43="",0,IF(V43=H43,0.5,IF(V43&gt;H43,1,0))))</f>
      </c>
      <c r="Y43" s="288"/>
    </row>
    <row r="44" spans="1:26" ht="12.75" customHeight="1" hidden="1" thickBot="1">
      <c r="A44" s="117"/>
      <c r="B44" s="118"/>
      <c r="C44" s="118"/>
      <c r="D44" s="118"/>
      <c r="E44" s="159">
        <f>IF(Einzelergebnisse!A37=0,"",SUM(E39:E43))</f>
      </c>
      <c r="F44" s="158">
        <f>IF(Einzelergebnisse!A37=0,"",SUM(F39:F43))</f>
      </c>
      <c r="G44" s="159">
        <f>IF(Einzelergebnisse!A37=0,"",SUM(G39:G43))</f>
      </c>
      <c r="H44" s="266">
        <f>IF(Einzelergebnisse!A37=0,"",SUM(H39:H43))</f>
      </c>
      <c r="I44" s="267"/>
      <c r="J44" s="159">
        <f>IF(Einzelergebnisse!A37=0,"",SUM(J39:J40,J42:J43))</f>
      </c>
      <c r="K44" s="232"/>
      <c r="L44" s="209">
        <f>IF(H44=0,"",(IF(H44="","",(RANK(H44,($H$16,$H$23,$H$30,$H$37,$H$44,$H$51),0)))))</f>
      </c>
      <c r="M44" s="115"/>
      <c r="N44" s="118"/>
      <c r="O44" s="117"/>
      <c r="P44" s="118"/>
      <c r="Q44" s="118"/>
      <c r="R44" s="118"/>
      <c r="S44" s="159">
        <f>IF(Einzelergebnisse!H37=0,"",SUM(S39,S40,S42,S43))</f>
      </c>
      <c r="T44" s="158">
        <f>IF(Einzelergebnisse!H37=0,"",SUM(T39,T40,T42,T43))</f>
      </c>
      <c r="U44" s="159">
        <f>IF(Einzelergebnisse!H37=0,"",SUM(U39,U40,U42,U43))</f>
      </c>
      <c r="V44" s="266">
        <f>IF(Einzelergebnisse!H37=0,"",SUM(V39,V40,V42,V43))</f>
      </c>
      <c r="W44" s="267"/>
      <c r="X44" s="159">
        <f>IF(Einzelergebnisse!H37=0,"",SUM(X39:X40,X42:X43))</f>
      </c>
      <c r="Y44" s="232"/>
      <c r="Z44" s="210">
        <f>IF(V44=0,"",(IF(V44="","",(RANK(V44,($V$16,$V$23,$V$30,$V$37,$V$44,$V$51),0)))))</f>
      </c>
    </row>
    <row r="45" spans="1:25" ht="9" customHeight="1" hidden="1">
      <c r="A45" s="227" t="s">
        <v>50</v>
      </c>
      <c r="B45" s="268" t="s">
        <v>80</v>
      </c>
      <c r="C45" s="281"/>
      <c r="D45" s="269"/>
      <c r="E45" s="229" t="s">
        <v>51</v>
      </c>
      <c r="F45" s="229" t="s">
        <v>52</v>
      </c>
      <c r="G45" s="229" t="s">
        <v>30</v>
      </c>
      <c r="H45" s="268" t="s">
        <v>66</v>
      </c>
      <c r="I45" s="269"/>
      <c r="J45" s="228" t="s">
        <v>72</v>
      </c>
      <c r="K45" s="230" t="s">
        <v>53</v>
      </c>
      <c r="L45" s="80"/>
      <c r="M45" s="80"/>
      <c r="N45" s="118"/>
      <c r="O45" s="227" t="s">
        <v>50</v>
      </c>
      <c r="P45" s="268" t="s">
        <v>80</v>
      </c>
      <c r="Q45" s="281"/>
      <c r="R45" s="269"/>
      <c r="S45" s="229" t="s">
        <v>51</v>
      </c>
      <c r="T45" s="229" t="s">
        <v>52</v>
      </c>
      <c r="U45" s="229" t="s">
        <v>30</v>
      </c>
      <c r="V45" s="268" t="s">
        <v>66</v>
      </c>
      <c r="W45" s="269"/>
      <c r="X45" s="228" t="s">
        <v>72</v>
      </c>
      <c r="Y45" s="230" t="s">
        <v>53</v>
      </c>
    </row>
    <row r="46" spans="1:25" ht="12.75" customHeight="1" hidden="1">
      <c r="A46" s="132">
        <f>übertrag!O21</f>
        <v>0</v>
      </c>
      <c r="B46" s="317">
        <f>übertrag!Z7</f>
        <v>0</v>
      </c>
      <c r="C46" s="318"/>
      <c r="D46" s="319"/>
      <c r="E46" s="137">
        <f>IF(Einzelergebnisse!A45=0,"",Einzelergebnisse!E45)</f>
      </c>
      <c r="F46" s="137">
        <f>IF(Einzelergebnisse!C45=0,"",Einzelergebnisse!C45)</f>
      </c>
      <c r="G46" s="137">
        <f>IF(Einzelergebnisse!D45=0,"",Einzelergebnisse!D45)</f>
      </c>
      <c r="H46" s="264">
        <f>IF(Einzelergebnisse!F45=0,"",Einzelergebnisse!F45)</f>
      </c>
      <c r="I46" s="265"/>
      <c r="J46" s="226">
        <f>IF(Einzelergebnisse!A45=0,"",IF(H46="",0,IF(H46=V46,0.5,IF(H46&gt;V46,1,0))))</f>
      </c>
      <c r="K46" s="286">
        <f>IF(Einzelergebnisse!A45=0,"",IF(H46="",0,IF(J51&amp;H51=X51&amp;V51,0.5,IF(J51&amp;H51&gt;X51&amp;V51,1,IF(J51&gt;X51,1,0)))))</f>
      </c>
      <c r="L46" s="114"/>
      <c r="M46" s="114"/>
      <c r="N46" s="118"/>
      <c r="O46" s="131">
        <f>IF(übertrag!O7="",übertrag!P7,übertrag!O7)</f>
        <v>0</v>
      </c>
      <c r="P46" s="290">
        <f>IF(übertrag!K7="",übertrag!L7,übertrag!K7)</f>
        <v>0</v>
      </c>
      <c r="Q46" s="290"/>
      <c r="R46" s="291"/>
      <c r="S46" s="137">
        <f>IF(Einzelergebnisse!H45=0,"",Einzelergebnisse!L45)</f>
      </c>
      <c r="T46" s="137">
        <f>IF(Einzelergebnisse!J45=0,"",Einzelergebnisse!J45)</f>
      </c>
      <c r="U46" s="137">
        <f>IF(Einzelergebnisse!K45=0,"",Einzelergebnisse!K45)</f>
      </c>
      <c r="V46" s="264">
        <f>IF(Einzelergebnisse!M45=0,"",Einzelergebnisse!M45)</f>
      </c>
      <c r="W46" s="265"/>
      <c r="X46" s="226">
        <f>IF(Einzelergebnisse!H45=0,"",IF(V46="",0,IF(V46=H46,0.5,IF(V46&gt;H46,1,0))))</f>
      </c>
      <c r="Y46" s="286">
        <f>IF(Einzelergebnisse!H45=0,"",IF(V46="",0,IF(X51&amp;V51=J51&amp;H51,0.5,IF(X51&amp;V51&gt;J51&amp;H51,1,IF(X51&gt;J51,1,0)))))</f>
      </c>
    </row>
    <row r="47" spans="1:25" ht="12.75" customHeight="1" hidden="1">
      <c r="A47" s="119">
        <f>übertrag!M21</f>
        <v>0</v>
      </c>
      <c r="B47" s="320"/>
      <c r="C47" s="321"/>
      <c r="D47" s="322"/>
      <c r="E47" s="137">
        <f>IF(Einzelergebnisse!A45=0,"",Einzelergebnisse!E46)</f>
      </c>
      <c r="F47" s="137">
        <f>IF(Einzelergebnisse!C46=0,"",Einzelergebnisse!C46)</f>
      </c>
      <c r="G47" s="137">
        <f>IF(Einzelergebnisse!D46=0,"",Einzelergebnisse!D46)</f>
      </c>
      <c r="H47" s="264">
        <f>IF(Einzelergebnisse!F46=0,"",Einzelergebnisse!F46)</f>
      </c>
      <c r="I47" s="265"/>
      <c r="J47" s="226">
        <f>IF(Einzelergebnisse!A45=0,"",IF(H47="",0,IF(H47=V47,0.5,IF(H47&gt;V47,1,0))))</f>
      </c>
      <c r="K47" s="287"/>
      <c r="L47" s="114"/>
      <c r="M47" s="114"/>
      <c r="N47" s="118"/>
      <c r="O47" s="129">
        <f>IF(übertrag!M7="",übertrag!N7,übertrag!M7)</f>
        <v>0</v>
      </c>
      <c r="P47" s="312"/>
      <c r="Q47" s="312"/>
      <c r="R47" s="313"/>
      <c r="S47" s="137">
        <f>IF(Einzelergebnisse!H45=0,"",Einzelergebnisse!L46)</f>
      </c>
      <c r="T47" s="137">
        <f>IF(Einzelergebnisse!J46=0,"",Einzelergebnisse!J46)</f>
      </c>
      <c r="U47" s="137">
        <f>IF(Einzelergebnisse!K46=0,"",Einzelergebnisse!K46)</f>
      </c>
      <c r="V47" s="264">
        <f>IF(Einzelergebnisse!M46=0,"",Einzelergebnisse!M46)</f>
      </c>
      <c r="W47" s="265"/>
      <c r="X47" s="226">
        <f>IF(Einzelergebnisse!H45=0,"",IF(V47="",0,IF(V47=H47,0.5,IF(V47&gt;H47,1,0))))</f>
      </c>
      <c r="Y47" s="287"/>
    </row>
    <row r="48" spans="1:25" ht="9" customHeight="1" hidden="1">
      <c r="A48" s="231" t="s">
        <v>50</v>
      </c>
      <c r="B48" s="272" t="s">
        <v>81</v>
      </c>
      <c r="C48" s="273"/>
      <c r="D48" s="274"/>
      <c r="E48" s="137"/>
      <c r="F48" s="137"/>
      <c r="G48" s="137"/>
      <c r="H48" s="270"/>
      <c r="I48" s="271"/>
      <c r="J48" s="226"/>
      <c r="K48" s="287"/>
      <c r="L48" s="114"/>
      <c r="M48" s="114"/>
      <c r="N48" s="118"/>
      <c r="O48" s="231" t="s">
        <v>50</v>
      </c>
      <c r="P48" s="272" t="s">
        <v>81</v>
      </c>
      <c r="Q48" s="273"/>
      <c r="R48" s="274"/>
      <c r="S48" s="137"/>
      <c r="T48" s="137"/>
      <c r="U48" s="137"/>
      <c r="V48" s="270"/>
      <c r="W48" s="271"/>
      <c r="X48" s="226"/>
      <c r="Y48" s="287"/>
    </row>
    <row r="49" spans="1:25" ht="12.75" customHeight="1" hidden="1">
      <c r="A49" s="132">
        <f>übertrag!O28</f>
        <v>0</v>
      </c>
      <c r="B49" s="275">
        <f>übertrag!Z14</f>
        <v>0</v>
      </c>
      <c r="C49" s="276"/>
      <c r="D49" s="277"/>
      <c r="E49" s="137">
        <f>IF(Einzelergebnisse!A45=0,"",Einzelergebnisse!E47)</f>
      </c>
      <c r="F49" s="137">
        <f>IF(Einzelergebnisse!C47=0,"",Einzelergebnisse!C47)</f>
      </c>
      <c r="G49" s="137">
        <f>IF(Einzelergebnisse!D47=0,"",Einzelergebnisse!D47)</f>
      </c>
      <c r="H49" s="264">
        <f>IF(Einzelergebnisse!F47=0,"",Einzelergebnisse!F47)</f>
      </c>
      <c r="I49" s="265"/>
      <c r="J49" s="226">
        <f>IF(Einzelergebnisse!A45=0,"",IF(H49="",0,IF(H49=V49,0.5,IF(H49&gt;V49,1,0))))</f>
      </c>
      <c r="K49" s="287"/>
      <c r="L49" s="114"/>
      <c r="M49" s="114"/>
      <c r="N49" s="118"/>
      <c r="O49" s="131">
        <f>IF(übertrag!O13="",übertrag!P13,übertrag!O13)</f>
        <v>0</v>
      </c>
      <c r="P49" s="290">
        <f>IF(übertrag!K13="",übertrag!L13,übertrag!K13)</f>
        <v>0</v>
      </c>
      <c r="Q49" s="290"/>
      <c r="R49" s="291"/>
      <c r="S49" s="137">
        <f>IF(Einzelergebnisse!H45=0,"",Einzelergebnisse!L47)</f>
      </c>
      <c r="T49" s="137">
        <f>IF(Einzelergebnisse!J47=0,"",Einzelergebnisse!J47)</f>
      </c>
      <c r="U49" s="137">
        <f>IF(Einzelergebnisse!K47=0,"",Einzelergebnisse!K47)</f>
      </c>
      <c r="V49" s="264">
        <f>IF(Einzelergebnisse!M47=0,"",Einzelergebnisse!M47)</f>
      </c>
      <c r="W49" s="265"/>
      <c r="X49" s="226">
        <f>IF(Einzelergebnisse!H45=0,"",IF(V49="",0,IF(V49=H49,0.5,IF(V49&gt;H49,1,0))))</f>
      </c>
      <c r="Y49" s="287"/>
    </row>
    <row r="50" spans="1:25" ht="12.75" customHeight="1" hidden="1" thickBot="1">
      <c r="A50" s="138">
        <f>übertrag!M28</f>
        <v>0</v>
      </c>
      <c r="B50" s="278"/>
      <c r="C50" s="279"/>
      <c r="D50" s="280"/>
      <c r="E50" s="137">
        <f>IF(Einzelergebnisse!A45=0,"",Einzelergebnisse!E48)</f>
      </c>
      <c r="F50" s="137">
        <f>IF(Einzelergebnisse!C48=0,"",Einzelergebnisse!C48)</f>
      </c>
      <c r="G50" s="137">
        <f>IF(Einzelergebnisse!D48=0,"",Einzelergebnisse!D48)</f>
      </c>
      <c r="H50" s="264">
        <f>IF(Einzelergebnisse!F48=0,"",Einzelergebnisse!F48)</f>
      </c>
      <c r="I50" s="265"/>
      <c r="J50" s="226">
        <f>IF(Einzelergebnisse!A45=0,"",IF(H50="",0,IF(H50=V50,0.5,IF(H50&gt;V50,1,0))))</f>
      </c>
      <c r="K50" s="288"/>
      <c r="L50" s="114"/>
      <c r="M50" s="114"/>
      <c r="N50" s="118"/>
      <c r="O50" s="116">
        <f>IF(übertrag!M13="",übertrag!N13,übertrag!M13)</f>
        <v>0</v>
      </c>
      <c r="P50" s="293"/>
      <c r="Q50" s="293"/>
      <c r="R50" s="294"/>
      <c r="S50" s="137">
        <f>IF(Einzelergebnisse!H45=0,"",Einzelergebnisse!L48)</f>
      </c>
      <c r="T50" s="137">
        <f>IF(Einzelergebnisse!J48=0,"",Einzelergebnisse!J48)</f>
      </c>
      <c r="U50" s="137">
        <f>IF(Einzelergebnisse!K48=0,"",Einzelergebnisse!K48)</f>
      </c>
      <c r="V50" s="264">
        <f>IF(Einzelergebnisse!M48=0,"",Einzelergebnisse!M48)</f>
      </c>
      <c r="W50" s="265"/>
      <c r="X50" s="226">
        <f>IF(Einzelergebnisse!H45=0,"",IF(V50="",0,IF(V50=H50,0.5,IF(V50&gt;H50,1,0))))</f>
      </c>
      <c r="Y50" s="288"/>
    </row>
    <row r="51" spans="1:26" ht="12.75" customHeight="1" hidden="1" thickBot="1">
      <c r="A51" s="120"/>
      <c r="B51" s="120"/>
      <c r="C51" s="120"/>
      <c r="D51" s="120"/>
      <c r="E51" s="233">
        <f>IF(Einzelergebnisse!A45=0,"",SUM(E46:E50))</f>
      </c>
      <c r="F51" s="234">
        <f>IF(Einzelergebnisse!A45=0,"",SUM(F46:F50))</f>
      </c>
      <c r="G51" s="233">
        <f>IF(Einzelergebnisse!A45=0,"",SUM(G46:G50))</f>
      </c>
      <c r="H51" s="262">
        <f>IF(Einzelergebnisse!A45=0,"",SUM(H46:H50))</f>
      </c>
      <c r="I51" s="263"/>
      <c r="J51" s="233">
        <f>IF(Einzelergebnisse!A45=0,"",SUM(J46:J47,J49:J50))</f>
      </c>
      <c r="K51" s="235"/>
      <c r="L51" s="209">
        <f>IF(H51=0,"",(IF(H51="","",(RANK(H51,($H$16,$H$23,$H$30,$H$37,$H$44,$H$51),0)))))</f>
      </c>
      <c r="M51" s="115"/>
      <c r="N51" s="118"/>
      <c r="O51" s="118"/>
      <c r="P51" s="118"/>
      <c r="Q51" s="118"/>
      <c r="R51" s="118"/>
      <c r="S51" s="233">
        <f>IF(Einzelergebnisse!H45=0,"",SUM(S46,S47,S49,S50))</f>
      </c>
      <c r="T51" s="234">
        <f>IF(Einzelergebnisse!H45=0,"",SUM(T46,T47,T49,T50))</f>
      </c>
      <c r="U51" s="233">
        <f>IF(Einzelergebnisse!H45=0,"",SUM(U46,U47,U49,U50))</f>
      </c>
      <c r="V51" s="262">
        <f>IF(Einzelergebnisse!H45=0,"",SUM(V46,V47,V49,V50))</f>
      </c>
      <c r="W51" s="263"/>
      <c r="X51" s="233">
        <f>IF(Einzelergebnisse!H45=0,"",SUM(X46:X47,X49:X50))</f>
      </c>
      <c r="Y51" s="235"/>
      <c r="Z51" s="210">
        <f>IF(V51=0,"",(IF(V51="","",(RANK(V51,($V$16,$V$23,$V$30,$V$37,$V$44,$V$51),0)))))</f>
      </c>
    </row>
    <row r="52" spans="1:26" ht="12.75" customHeight="1">
      <c r="A52" s="120"/>
      <c r="B52" s="120"/>
      <c r="C52" s="120"/>
      <c r="D52" s="120"/>
      <c r="E52" s="254"/>
      <c r="F52" s="254"/>
      <c r="G52" s="254"/>
      <c r="H52" s="255"/>
      <c r="I52" s="255"/>
      <c r="J52" s="254"/>
      <c r="K52" s="254"/>
      <c r="L52" s="258"/>
      <c r="M52" s="115"/>
      <c r="N52" s="118"/>
      <c r="O52" s="118"/>
      <c r="P52" s="118"/>
      <c r="Q52" s="118"/>
      <c r="R52" s="118"/>
      <c r="S52" s="254"/>
      <c r="T52" s="254"/>
      <c r="U52" s="254"/>
      <c r="V52" s="255"/>
      <c r="W52" s="255"/>
      <c r="X52" s="254"/>
      <c r="Y52" s="254"/>
      <c r="Z52" s="259"/>
    </row>
    <row r="53" spans="1:26" ht="12.75" customHeight="1" thickBot="1">
      <c r="A53" s="120"/>
      <c r="B53" s="120"/>
      <c r="C53" s="120"/>
      <c r="D53" s="120"/>
      <c r="E53" s="254"/>
      <c r="F53" s="254"/>
      <c r="G53" s="254"/>
      <c r="H53" s="255"/>
      <c r="I53" s="255"/>
      <c r="J53" s="254"/>
      <c r="K53" s="254"/>
      <c r="L53" s="256"/>
      <c r="M53" s="115"/>
      <c r="N53" s="118"/>
      <c r="O53" s="118"/>
      <c r="P53" s="118"/>
      <c r="Q53" s="118"/>
      <c r="R53" s="118"/>
      <c r="S53" s="254"/>
      <c r="T53" s="254"/>
      <c r="U53" s="254"/>
      <c r="V53" s="255"/>
      <c r="W53" s="255"/>
      <c r="X53" s="254"/>
      <c r="Y53" s="254"/>
      <c r="Z53" s="257"/>
    </row>
    <row r="54" spans="1:26" ht="12.75" customHeight="1">
      <c r="A54" s="120"/>
      <c r="B54" s="120"/>
      <c r="C54" s="120"/>
      <c r="D54" s="153"/>
      <c r="E54" s="237" t="s">
        <v>153</v>
      </c>
      <c r="F54" s="237" t="s">
        <v>154</v>
      </c>
      <c r="G54" s="237" t="s">
        <v>155</v>
      </c>
      <c r="H54" s="315" t="s">
        <v>156</v>
      </c>
      <c r="I54" s="315"/>
      <c r="J54" s="237" t="s">
        <v>146</v>
      </c>
      <c r="K54" s="237" t="s">
        <v>157</v>
      </c>
      <c r="L54" s="155"/>
      <c r="M54" s="121"/>
      <c r="N54" s="120"/>
      <c r="O54" s="120"/>
      <c r="P54" s="120"/>
      <c r="Q54" s="120"/>
      <c r="R54" s="154"/>
      <c r="S54" s="237" t="s">
        <v>153</v>
      </c>
      <c r="T54" s="237" t="s">
        <v>154</v>
      </c>
      <c r="U54" s="237" t="s">
        <v>155</v>
      </c>
      <c r="V54" s="315" t="s">
        <v>156</v>
      </c>
      <c r="W54" s="315"/>
      <c r="X54" s="237" t="s">
        <v>146</v>
      </c>
      <c r="Y54" s="237" t="s">
        <v>157</v>
      </c>
      <c r="Z54" s="156" t="s">
        <v>53</v>
      </c>
    </row>
    <row r="55" spans="1:25" ht="14.25" customHeight="1">
      <c r="A55" s="120"/>
      <c r="B55" s="120"/>
      <c r="C55" s="120"/>
      <c r="D55" s="121"/>
      <c r="E55" s="238">
        <f>IF(Einzelergebnisse!A5=0,"",SUM(E16,E23,E30,E37,E44,E51))</f>
      </c>
      <c r="F55" s="252">
        <f>IF(Einzelergebnisse!A5=0,"",SUM(F16,F23,F30,F37,F44,F51))</f>
      </c>
      <c r="G55" s="252">
        <f>IF(Einzelergebnisse!A5=0,"",SUM(G16,G23,G30,G37,G44,G51))</f>
      </c>
      <c r="H55" s="343">
        <f>IF(Einzelergebnisse!A5=0,"",SUM(H16,H23,H30,H37,H44,H51))</f>
      </c>
      <c r="I55" s="343" t="e">
        <f>IF('[2]Einzelergebnisse'!#REF!=0,"",SUM(I16,I23,I37,I30,I44,I51))</f>
        <v>#REF!</v>
      </c>
      <c r="J55" s="253">
        <f>IF(Einzelergebnisse!A5=0,"",SUM(J16,J23,J30,J37,J44,J51))</f>
      </c>
      <c r="K55" s="238">
        <f>IF(Einzelergebnisse!A5=0,"",SUM(K11,K18,K25,K32,K39,K46))</f>
      </c>
      <c r="L55" s="122"/>
      <c r="M55" s="122"/>
      <c r="N55" s="139" t="s">
        <v>75</v>
      </c>
      <c r="O55" s="113"/>
      <c r="P55" s="120"/>
      <c r="Q55" s="120"/>
      <c r="R55" s="121"/>
      <c r="S55" s="238">
        <f>IF(Einzelergebnisse!H5=0,"",SUM(S16,S23,S30,S37,S44,S51))</f>
      </c>
      <c r="T55" s="252">
        <f>IF(Einzelergebnisse!H5=0,"",SUM(T16,T23,T30,T37,T44,T51))</f>
      </c>
      <c r="U55" s="252">
        <f>IF(Einzelergebnisse!H5=0,"",SUM(U16,U23,U30,U37,U44,U51))</f>
      </c>
      <c r="V55" s="343">
        <f>IF(Einzelergebnisse!H5=0,"",SUM(V16,V23,V30,V37,V44,V51))</f>
      </c>
      <c r="W55" s="343"/>
      <c r="X55" s="253">
        <f>IF(Einzelergebnisse!H5=0,"",SUM(X16,X23,X30,X37,X44,X51))</f>
      </c>
      <c r="Y55" s="238">
        <f>IF(Einzelergebnisse!H5=0,"",SUM(Y11,Y18,Y25,Y32,Y39,Y46))</f>
      </c>
    </row>
    <row r="56" spans="3:24" ht="13.5" customHeight="1">
      <c r="C56" s="123" t="s">
        <v>77</v>
      </c>
      <c r="D56" s="157">
        <f>IF(Einzelergebnisse!A5=0,"",SUM(H16,H23,H30,H37,H44,H51))</f>
      </c>
      <c r="E56" s="314" t="s">
        <v>74</v>
      </c>
      <c r="F56" s="314"/>
      <c r="G56" s="314"/>
      <c r="H56" s="314"/>
      <c r="I56" s="314"/>
      <c r="J56" s="157">
        <f>IF(Einzelergebnisse!A5=0,"",IF(D56=0,0,IF(D56=R56,1,IF(D56&gt;R56,2,0))))</f>
      </c>
      <c r="K56" s="107"/>
      <c r="L56" s="165">
        <f>IF(Einzelergebnisse!A5=0,"",SUM(K55,J56))</f>
      </c>
      <c r="M56" s="167" t="s">
        <v>54</v>
      </c>
      <c r="N56" s="142">
        <f>IF(Einzelergebnisse!H5=0,"",SUM(X56,Y55))</f>
      </c>
      <c r="O56" s="124"/>
      <c r="Q56" s="123" t="s">
        <v>77</v>
      </c>
      <c r="R56" s="157">
        <f>IF(Einzelergebnisse!H5=0,"",SUM(V16,V23,V30,V37,V44,V51))</f>
      </c>
      <c r="S56" s="314" t="s">
        <v>74</v>
      </c>
      <c r="T56" s="314"/>
      <c r="U56" s="314"/>
      <c r="V56" s="314"/>
      <c r="W56" s="123"/>
      <c r="X56" s="157">
        <f>IF(Einzelergebnisse!H5=0,"",IF(R56=0,0,IF(R56=D56,1,IF(R56&gt;D56,2,0))))</f>
      </c>
    </row>
    <row r="57" spans="11:14" ht="13.5" customHeight="1">
      <c r="K57" s="123" t="s">
        <v>82</v>
      </c>
      <c r="L57" s="166">
        <f>IF(Einzelergebnisse!A5=0,"",IF(L56=0,0,IF(L56=N56,1,IF(L56&gt;N56,2,0))))</f>
      </c>
      <c r="M57" s="167" t="s">
        <v>54</v>
      </c>
      <c r="N57" s="166">
        <f>IF(Einzelergebnisse!A5=0,"",IF(N56=0,0,IF(N56=L56,1,IF(N56&gt;L56,2,0))))</f>
      </c>
    </row>
    <row r="58" spans="11:14" ht="4.5" customHeight="1">
      <c r="K58" s="107"/>
      <c r="L58" s="99"/>
      <c r="N58" s="99"/>
    </row>
    <row r="59" spans="2:26" ht="15" customHeight="1">
      <c r="B59" s="127" t="s">
        <v>69</v>
      </c>
      <c r="H59" s="127" t="s">
        <v>55</v>
      </c>
      <c r="I59" s="147" t="str">
        <f>IF(Grundeingaben!C11="","",Grundeingaben!C11)</f>
        <v>x</v>
      </c>
      <c r="J59" s="150" t="s">
        <v>56</v>
      </c>
      <c r="K59" s="147">
        <f>IF(Grundeingaben!D11="","",Grundeingaben!D11)</f>
      </c>
      <c r="L59" s="149" t="s">
        <v>57</v>
      </c>
      <c r="M59" s="99"/>
      <c r="N59" s="335" t="s">
        <v>93</v>
      </c>
      <c r="O59" s="336"/>
      <c r="P59" s="337"/>
      <c r="Q59" s="125"/>
      <c r="R59" s="127" t="s">
        <v>58</v>
      </c>
      <c r="U59" s="127" t="s">
        <v>59</v>
      </c>
      <c r="V59" s="147" t="str">
        <f>IF(Grundeingaben!C14="","",Grundeingaben!C14)</f>
        <v>  </v>
      </c>
      <c r="W59" s="126" t="s">
        <v>56</v>
      </c>
      <c r="Y59" s="147" t="str">
        <f>IF(Grundeingaben!D14="","",Grundeingaben!D14)</f>
        <v>x</v>
      </c>
      <c r="Z59" s="150" t="s">
        <v>57</v>
      </c>
    </row>
    <row r="60" spans="2:26" ht="15" customHeight="1">
      <c r="B60" s="127" t="s">
        <v>70</v>
      </c>
      <c r="H60" s="127" t="s">
        <v>60</v>
      </c>
      <c r="I60" s="147" t="str">
        <f>IF(Grundeingaben!C12="","",Grundeingaben!C12)</f>
        <v>x</v>
      </c>
      <c r="J60" s="126" t="s">
        <v>56</v>
      </c>
      <c r="K60" s="147" t="str">
        <f>IF(Grundeingaben!D12="","",Grundeingaben!D12)</f>
        <v> </v>
      </c>
      <c r="L60" s="149" t="s">
        <v>57</v>
      </c>
      <c r="M60" s="99"/>
      <c r="N60" s="338" t="str">
        <f>Grundeingaben!C19</f>
        <v>Syndur Top</v>
      </c>
      <c r="O60" s="339"/>
      <c r="P60" s="340"/>
      <c r="Q60" s="125"/>
      <c r="R60" s="127" t="s">
        <v>61</v>
      </c>
      <c r="U60" s="127" t="s">
        <v>62</v>
      </c>
      <c r="V60" s="147" t="str">
        <f>IF(Grundeingaben!C15="","",Grundeingaben!C15)</f>
        <v> </v>
      </c>
      <c r="W60" s="126" t="s">
        <v>56</v>
      </c>
      <c r="Y60" s="147" t="str">
        <f>IF(Grundeingaben!D15="","",Grundeingaben!D15)</f>
        <v>x</v>
      </c>
      <c r="Z60" s="150" t="s">
        <v>57</v>
      </c>
    </row>
    <row r="61" spans="2:26" ht="15" customHeight="1">
      <c r="B61" s="127" t="s">
        <v>71</v>
      </c>
      <c r="H61" s="127" t="s">
        <v>63</v>
      </c>
      <c r="I61" s="147" t="str">
        <f>IF(Grundeingaben!C13="","",Grundeingaben!C13)</f>
        <v> </v>
      </c>
      <c r="J61" s="126" t="s">
        <v>56</v>
      </c>
      <c r="K61" s="147" t="str">
        <f>IF(Grundeingaben!D13="","",Grundeingaben!D13)</f>
        <v>x</v>
      </c>
      <c r="L61" s="149" t="s">
        <v>57</v>
      </c>
      <c r="M61" s="99"/>
      <c r="Q61" s="125"/>
      <c r="R61" s="127" t="s">
        <v>64</v>
      </c>
      <c r="U61" s="127" t="s">
        <v>65</v>
      </c>
      <c r="V61" s="147">
        <f>IF(Grundeingaben!C16="","",Grundeingaben!C16)</f>
      </c>
      <c r="W61" s="126" t="s">
        <v>56</v>
      </c>
      <c r="Y61" s="147" t="str">
        <f>IF(Grundeingaben!D16="","",Grundeingaben!D16)</f>
        <v>x</v>
      </c>
      <c r="Z61" s="150" t="s">
        <v>57</v>
      </c>
    </row>
    <row r="62" spans="8:26" ht="15" customHeight="1">
      <c r="H62" s="148" t="s">
        <v>67</v>
      </c>
      <c r="I62" s="205"/>
      <c r="J62" s="81" t="s">
        <v>56</v>
      </c>
      <c r="K62" s="205"/>
      <c r="L62" s="152" t="s">
        <v>57</v>
      </c>
      <c r="P62" s="127" t="s">
        <v>68</v>
      </c>
      <c r="Q62" s="130" t="str">
        <f>Grundeingaben!D17</f>
        <v>nein</v>
      </c>
      <c r="U62" s="148" t="s">
        <v>67</v>
      </c>
      <c r="V62" s="205"/>
      <c r="W62" s="81" t="s">
        <v>56</v>
      </c>
      <c r="Y62" s="205"/>
      <c r="Z62" s="151" t="s">
        <v>57</v>
      </c>
    </row>
    <row r="63" spans="1:26" ht="21.75" customHeight="1">
      <c r="A63" s="125"/>
      <c r="B63" s="127" t="s">
        <v>78</v>
      </c>
      <c r="C63" s="334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</row>
    <row r="64" spans="1:26" ht="21.75" customHeight="1">
      <c r="A64" s="333"/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</row>
    <row r="65" spans="1:26" ht="21.75" customHeight="1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</row>
    <row r="66" spans="1:26" ht="21.75" customHeight="1">
      <c r="A66" s="102"/>
      <c r="B66" s="128" t="s">
        <v>44</v>
      </c>
      <c r="C66" s="328"/>
      <c r="D66" s="329"/>
      <c r="E66" s="329"/>
      <c r="F66" s="329"/>
      <c r="G66" s="101"/>
      <c r="H66" s="101"/>
      <c r="I66" s="101"/>
      <c r="J66" s="101"/>
      <c r="K66" s="128" t="s">
        <v>79</v>
      </c>
      <c r="L66" s="331"/>
      <c r="M66" s="331"/>
      <c r="N66" s="331"/>
      <c r="O66" s="331"/>
      <c r="P66" s="331"/>
      <c r="Q66" s="101"/>
      <c r="R66" s="102"/>
      <c r="S66" s="128" t="s">
        <v>6</v>
      </c>
      <c r="T66" s="328"/>
      <c r="U66" s="329"/>
      <c r="V66" s="329"/>
      <c r="W66" s="329"/>
      <c r="X66" s="329"/>
      <c r="Y66" s="329"/>
      <c r="Z66" s="329"/>
    </row>
    <row r="67" spans="3:26" ht="15.75" customHeight="1">
      <c r="C67" s="327"/>
      <c r="D67" s="327"/>
      <c r="E67" s="327"/>
      <c r="F67" s="327"/>
      <c r="G67" s="330"/>
      <c r="H67" s="330"/>
      <c r="I67" s="330"/>
      <c r="J67" s="330"/>
      <c r="K67" s="330"/>
      <c r="L67" s="325"/>
      <c r="M67" s="325"/>
      <c r="N67" s="325"/>
      <c r="O67" s="325"/>
      <c r="P67" s="325"/>
      <c r="T67" s="326"/>
      <c r="U67" s="326"/>
      <c r="V67" s="326"/>
      <c r="W67" s="326"/>
      <c r="X67" s="326"/>
      <c r="Y67" s="326"/>
      <c r="Z67" s="326"/>
    </row>
  </sheetData>
  <sheetProtection password="CD42" sheet="1"/>
  <mergeCells count="181">
    <mergeCell ref="V55:W55"/>
    <mergeCell ref="B4:C4"/>
    <mergeCell ref="P48:R48"/>
    <mergeCell ref="B49:D50"/>
    <mergeCell ref="P45:R45"/>
    <mergeCell ref="P49:R50"/>
    <mergeCell ref="L7:N7"/>
    <mergeCell ref="L8:N8"/>
    <mergeCell ref="H54:I54"/>
    <mergeCell ref="H55:I55"/>
    <mergeCell ref="N59:P59"/>
    <mergeCell ref="N60:P60"/>
    <mergeCell ref="A5:D7"/>
    <mergeCell ref="K25:K29"/>
    <mergeCell ref="H24:I24"/>
    <mergeCell ref="H23:I23"/>
    <mergeCell ref="H29:I29"/>
    <mergeCell ref="H28:I28"/>
    <mergeCell ref="B27:D27"/>
    <mergeCell ref="B48:D48"/>
    <mergeCell ref="A65:Z65"/>
    <mergeCell ref="P25:R26"/>
    <mergeCell ref="P24:R24"/>
    <mergeCell ref="P21:R22"/>
    <mergeCell ref="A64:Z64"/>
    <mergeCell ref="C63:Z63"/>
    <mergeCell ref="B21:D22"/>
    <mergeCell ref="B25:D26"/>
    <mergeCell ref="H21:I21"/>
    <mergeCell ref="H22:I22"/>
    <mergeCell ref="L67:P67"/>
    <mergeCell ref="T67:Z67"/>
    <mergeCell ref="C67:F67"/>
    <mergeCell ref="T66:Z66"/>
    <mergeCell ref="C66:F66"/>
    <mergeCell ref="G67:K67"/>
    <mergeCell ref="L66:P66"/>
    <mergeCell ref="H50:I50"/>
    <mergeCell ref="B46:D47"/>
    <mergeCell ref="B45:D45"/>
    <mergeCell ref="K1:O1"/>
    <mergeCell ref="K11:K15"/>
    <mergeCell ref="B10:D10"/>
    <mergeCell ref="N4:O4"/>
    <mergeCell ref="N5:O5"/>
    <mergeCell ref="B14:D15"/>
    <mergeCell ref="D8:K8"/>
    <mergeCell ref="B3:C3"/>
    <mergeCell ref="B11:D12"/>
    <mergeCell ref="H14:I14"/>
    <mergeCell ref="H44:I44"/>
    <mergeCell ref="H25:I25"/>
    <mergeCell ref="H26:I26"/>
    <mergeCell ref="B18:D19"/>
    <mergeCell ref="B28:D29"/>
    <mergeCell ref="H20:I20"/>
    <mergeCell ref="B20:D20"/>
    <mergeCell ref="B24:D24"/>
    <mergeCell ref="B32:D33"/>
    <mergeCell ref="H27:I27"/>
    <mergeCell ref="P31:R31"/>
    <mergeCell ref="B31:D31"/>
    <mergeCell ref="H30:I30"/>
    <mergeCell ref="H31:I31"/>
    <mergeCell ref="H42:I42"/>
    <mergeCell ref="H38:I38"/>
    <mergeCell ref="P38:R38"/>
    <mergeCell ref="H32:I32"/>
    <mergeCell ref="H33:I33"/>
    <mergeCell ref="H35:I35"/>
    <mergeCell ref="H39:I39"/>
    <mergeCell ref="E56:I56"/>
    <mergeCell ref="S56:V56"/>
    <mergeCell ref="K32:K36"/>
    <mergeCell ref="P34:R34"/>
    <mergeCell ref="V54:W54"/>
    <mergeCell ref="V51:W51"/>
    <mergeCell ref="K39:K43"/>
    <mergeCell ref="V33:W33"/>
    <mergeCell ref="H34:I34"/>
    <mergeCell ref="H41:I41"/>
    <mergeCell ref="Y46:Y50"/>
    <mergeCell ref="K46:K50"/>
    <mergeCell ref="P46:R47"/>
    <mergeCell ref="V49:W49"/>
    <mergeCell ref="V50:W50"/>
    <mergeCell ref="V48:W48"/>
    <mergeCell ref="V47:W47"/>
    <mergeCell ref="Y32:Y36"/>
    <mergeCell ref="Y39:Y43"/>
    <mergeCell ref="P41:R41"/>
    <mergeCell ref="P32:R33"/>
    <mergeCell ref="P39:R40"/>
    <mergeCell ref="P42:R43"/>
    <mergeCell ref="P35:R36"/>
    <mergeCell ref="V35:W35"/>
    <mergeCell ref="Y11:Y15"/>
    <mergeCell ref="P10:R10"/>
    <mergeCell ref="V11:W11"/>
    <mergeCell ref="P17:R17"/>
    <mergeCell ref="V12:W12"/>
    <mergeCell ref="V10:W10"/>
    <mergeCell ref="V14:W14"/>
    <mergeCell ref="V15:W15"/>
    <mergeCell ref="P11:R12"/>
    <mergeCell ref="P20:R20"/>
    <mergeCell ref="P18:R19"/>
    <mergeCell ref="V31:W31"/>
    <mergeCell ref="V20:W20"/>
    <mergeCell ref="V32:W32"/>
    <mergeCell ref="V23:W23"/>
    <mergeCell ref="V24:W24"/>
    <mergeCell ref="V28:W28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B13:D13"/>
    <mergeCell ref="H16:I16"/>
    <mergeCell ref="H18:I18"/>
    <mergeCell ref="H19:I19"/>
    <mergeCell ref="H13:I13"/>
    <mergeCell ref="H17:I17"/>
    <mergeCell ref="H15:I15"/>
    <mergeCell ref="B17:D17"/>
    <mergeCell ref="R8:Y8"/>
    <mergeCell ref="K18:K22"/>
    <mergeCell ref="Y18:Y22"/>
    <mergeCell ref="Y25:Y29"/>
    <mergeCell ref="P28:R29"/>
    <mergeCell ref="P27:R27"/>
    <mergeCell ref="P14:R15"/>
    <mergeCell ref="V16:W16"/>
    <mergeCell ref="V21:W21"/>
    <mergeCell ref="V22:W22"/>
    <mergeCell ref="B42:D43"/>
    <mergeCell ref="B34:D34"/>
    <mergeCell ref="B38:D38"/>
    <mergeCell ref="B39:D40"/>
    <mergeCell ref="B41:D41"/>
    <mergeCell ref="B35:D36"/>
    <mergeCell ref="H10:I10"/>
    <mergeCell ref="V18:W18"/>
    <mergeCell ref="V19:W19"/>
    <mergeCell ref="V17:W17"/>
    <mergeCell ref="P13:R13"/>
    <mergeCell ref="V13:W13"/>
    <mergeCell ref="H11:I11"/>
    <mergeCell ref="H12:I12"/>
    <mergeCell ref="V29:W29"/>
    <mergeCell ref="V30:W30"/>
    <mergeCell ref="V25:W25"/>
    <mergeCell ref="V26:W26"/>
    <mergeCell ref="V36:W36"/>
    <mergeCell ref="V37:W37"/>
    <mergeCell ref="V34:W34"/>
    <mergeCell ref="V27:W27"/>
    <mergeCell ref="V45:W45"/>
    <mergeCell ref="V46:W46"/>
    <mergeCell ref="V38:W38"/>
    <mergeCell ref="V40:W40"/>
    <mergeCell ref="V39:W39"/>
    <mergeCell ref="V41:W41"/>
    <mergeCell ref="V42:W42"/>
    <mergeCell ref="V43:W43"/>
    <mergeCell ref="V44:W44"/>
    <mergeCell ref="H51:I51"/>
    <mergeCell ref="H36:I36"/>
    <mergeCell ref="H37:I37"/>
    <mergeCell ref="H40:I40"/>
    <mergeCell ref="H45:I45"/>
    <mergeCell ref="H46:I46"/>
    <mergeCell ref="H47:I47"/>
    <mergeCell ref="H49:I49"/>
    <mergeCell ref="H48:I48"/>
    <mergeCell ref="H43:I43"/>
  </mergeCells>
  <conditionalFormatting sqref="A35:D36 A42:D43 A49:D50 A14:D15 A21:D22 A28:D29 A11:D12 A18:D19 A25:D26 A32:D33 A39:D40 A46:D47">
    <cfRule type="cellIs" priority="2" dxfId="1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1" dxfId="1" operator="equal" stopIfTrue="1">
      <formula>0</formula>
    </cfRule>
  </conditionalFormatting>
  <printOptions horizontalCentered="1"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97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2" activePane="bottomLeft" state="frozen"/>
      <selection pane="topLeft" activeCell="A1" sqref="A1:H4"/>
      <selection pane="bottomLeft" activeCell="A1" sqref="A1:H4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389" t="s">
        <v>36</v>
      </c>
      <c r="R1" s="389"/>
      <c r="V1" s="3" t="s">
        <v>6</v>
      </c>
      <c r="X1" s="10" t="s">
        <v>35</v>
      </c>
      <c r="AE1" s="10" t="s">
        <v>46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1</v>
      </c>
      <c r="K2" s="79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">
      <c r="I16">
        <v>1</v>
      </c>
      <c r="K16">
        <f>IF(I16,VLOOKUP(übertrag!I16,paßheim,2,),"")</f>
        <v>0</v>
      </c>
      <c r="M16" s="40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">
      <c r="B17">
        <v>9</v>
      </c>
      <c r="C17">
        <v>9</v>
      </c>
      <c r="I17">
        <v>3</v>
      </c>
      <c r="K17">
        <f>IF(I17,VLOOKUP(übertrag!I17,paßheim,2,),"")</f>
        <v>0</v>
      </c>
      <c r="M17" s="40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">
      <c r="B18">
        <v>1</v>
      </c>
      <c r="I18">
        <v>3</v>
      </c>
      <c r="K18">
        <f>IF(I18,VLOOKUP(übertrag!I18,paßheim,2,),"")</f>
        <v>0</v>
      </c>
      <c r="M18" s="40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">
      <c r="B19">
        <v>9</v>
      </c>
      <c r="C19">
        <v>9</v>
      </c>
      <c r="I19">
        <v>3</v>
      </c>
      <c r="K19">
        <f>IF(I19,VLOOKUP(übertrag!I19,paßheim,2,),"")</f>
        <v>0</v>
      </c>
      <c r="M19" s="40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">
      <c r="I20">
        <v>6</v>
      </c>
      <c r="K20">
        <f>IF(I20,VLOOKUP(übertrag!I20,paßheim,2,),"")</f>
        <v>0</v>
      </c>
      <c r="M20" s="40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">
      <c r="I21">
        <v>7</v>
      </c>
      <c r="K21">
        <f>IF(I21,VLOOKUP(übertrag!I21,paßheim,2,),"")</f>
        <v>0</v>
      </c>
      <c r="M21" s="40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">
      <c r="I22">
        <v>8</v>
      </c>
      <c r="K22">
        <f>IF(I22,VLOOKUP(übertrag!I22,paßheim,2,),"")</f>
        <v>0</v>
      </c>
      <c r="M22" s="40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">
      <c r="I23">
        <v>3</v>
      </c>
      <c r="K23">
        <f>IF(I23,VLOOKUP(übertrag!I23,paßheim,2,),"")</f>
        <v>0</v>
      </c>
      <c r="M23" s="40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2.75" thickBot="1">
      <c r="I24">
        <v>1</v>
      </c>
      <c r="K24">
        <f>IF(I24,VLOOKUP(übertrag!I24,paßheim,2,),"")</f>
        <v>0</v>
      </c>
      <c r="M24" s="40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">
      <c r="I25">
        <v>9</v>
      </c>
      <c r="K25">
        <f>IF(I25,VLOOKUP(übertrag!I25,paßheim,2,),"")</f>
        <v>0</v>
      </c>
      <c r="M25" s="40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">
      <c r="I26">
        <v>3</v>
      </c>
      <c r="K26">
        <f>IF(I26,VLOOKUP(übertrag!I26,paßheim,2,),"")</f>
        <v>0</v>
      </c>
      <c r="M26" s="40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">
      <c r="I27">
        <v>1</v>
      </c>
      <c r="K27">
        <f>IF(I27,VLOOKUP(übertrag!I27,paßheim,2,),"")</f>
        <v>0</v>
      </c>
      <c r="M27" s="40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">
      <c r="I28">
        <v>1</v>
      </c>
      <c r="K28">
        <f>IF(I28,VLOOKUP(übertrag!I28,paßheim,2,),"")</f>
        <v>0</v>
      </c>
      <c r="M28" s="40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">
      <c r="I29">
        <v>13</v>
      </c>
      <c r="M29" s="40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">
      <c r="M30" s="40">
        <f>IF(I30,VLOOKUP(übertrag!I30,jhgheim,2,),"")</f>
      </c>
      <c r="O30">
        <f>IF(übertrag!I30,VLOOKUP(übertrag!I30,paßheim,2,),"")</f>
      </c>
      <c r="Q30" t="b">
        <v>0</v>
      </c>
    </row>
    <row r="31" spans="13:17" ht="12">
      <c r="M31" s="40">
        <f>IF(I31,VLOOKUP(übertrag!I31,jhgheim,2,),"")</f>
      </c>
      <c r="O31">
        <f>IF(übertrag!I31,VLOOKUP(übertrag!I31,paßheim,2,),"")</f>
      </c>
      <c r="Q31" t="b">
        <v>0</v>
      </c>
    </row>
    <row r="32" spans="13:17" ht="12">
      <c r="M32" s="40">
        <f>IF(I32,VLOOKUP(übertrag!I32,jhgheim,2,),"")</f>
      </c>
      <c r="O32">
        <f>IF(übertrag!I32,VLOOKUP(übertrag!I32,paßheim,2,),"")</f>
      </c>
      <c r="Q32" t="b">
        <v>0</v>
      </c>
    </row>
    <row r="33" spans="13:17" ht="12">
      <c r="M33" s="40">
        <f>IF(I33,VLOOKUP(übertrag!I33,jhgheim,2,),"")</f>
      </c>
      <c r="O33">
        <f>IF(übertrag!I33,VLOOKUP(übertrag!I33,paßheim,2,),"")</f>
      </c>
      <c r="Q33" t="b">
        <v>0</v>
      </c>
    </row>
    <row r="117" ht="12">
      <c r="G117" s="54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6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6.7109375" style="15" customWidth="1"/>
    <col min="15" max="16384" width="11.421875" style="15" customWidth="1"/>
  </cols>
  <sheetData>
    <row r="1" spans="1:16" s="16" customFormat="1" ht="18">
      <c r="A1" s="164"/>
      <c r="B1" s="169"/>
      <c r="C1" s="164"/>
      <c r="D1" s="168"/>
      <c r="E1" s="170"/>
      <c r="F1" s="347" t="s">
        <v>139</v>
      </c>
      <c r="G1" s="347"/>
      <c r="H1" s="347"/>
      <c r="I1" s="169"/>
      <c r="J1" s="164"/>
      <c r="K1" s="168"/>
      <c r="L1" s="170"/>
      <c r="M1" s="168"/>
      <c r="N1" s="47"/>
      <c r="O1" s="49"/>
      <c r="P1" s="49"/>
    </row>
    <row r="2" spans="1:16" s="16" customFormat="1" ht="17.25">
      <c r="A2" s="348" t="str">
        <f>DKB!D8</f>
        <v>Heimmannschaft</v>
      </c>
      <c r="B2" s="348"/>
      <c r="C2" s="348"/>
      <c r="D2" s="348"/>
      <c r="E2" s="348"/>
      <c r="F2" s="348"/>
      <c r="G2" s="207">
        <f>DKB!L56</f>
      </c>
      <c r="H2" s="208">
        <f>DKB!N56</f>
      </c>
      <c r="I2" s="348" t="str">
        <f>DKB!R8</f>
        <v>Gastmannschaft 1</v>
      </c>
      <c r="J2" s="348"/>
      <c r="K2" s="348"/>
      <c r="L2" s="348"/>
      <c r="M2" s="348"/>
      <c r="N2" s="348"/>
      <c r="O2" s="49"/>
      <c r="P2" s="49"/>
    </row>
    <row r="3" spans="1:14" ht="12">
      <c r="A3" s="14"/>
      <c r="B3" s="14"/>
      <c r="C3" s="14"/>
      <c r="D3" s="14"/>
      <c r="E3" s="14"/>
      <c r="F3" s="48"/>
      <c r="H3" s="14"/>
      <c r="I3" s="14"/>
      <c r="J3" s="14"/>
      <c r="K3" s="14"/>
      <c r="L3" s="48"/>
      <c r="M3" s="14"/>
      <c r="N3" s="14"/>
    </row>
    <row r="4" spans="1:16" ht="17.25" customHeight="1">
      <c r="A4" s="14" t="s">
        <v>1</v>
      </c>
      <c r="B4" s="78" t="s">
        <v>148</v>
      </c>
      <c r="C4" s="78" t="s">
        <v>52</v>
      </c>
      <c r="D4" s="78" t="s">
        <v>30</v>
      </c>
      <c r="E4" s="78" t="s">
        <v>51</v>
      </c>
      <c r="F4" s="78" t="s">
        <v>66</v>
      </c>
      <c r="H4" s="14" t="s">
        <v>1</v>
      </c>
      <c r="I4" s="239" t="s">
        <v>168</v>
      </c>
      <c r="J4" s="78" t="s">
        <v>52</v>
      </c>
      <c r="K4" s="78" t="s">
        <v>30</v>
      </c>
      <c r="L4" s="78" t="s">
        <v>51</v>
      </c>
      <c r="M4" s="78" t="s">
        <v>66</v>
      </c>
      <c r="N4" s="14"/>
      <c r="O4" s="14"/>
      <c r="P4" s="14"/>
    </row>
    <row r="5" spans="1:16" ht="17.25" customHeight="1">
      <c r="A5" s="50">
        <f>DKB!B11</f>
        <v>0</v>
      </c>
      <c r="B5" s="251">
        <v>1</v>
      </c>
      <c r="C5" s="17">
        <f>IF(F5="","",(SUM(F5-D5)))</f>
      </c>
      <c r="D5" s="245"/>
      <c r="E5" s="245"/>
      <c r="F5" s="246"/>
      <c r="H5" s="50">
        <f>DKB!P11</f>
        <v>0</v>
      </c>
      <c r="I5" s="251">
        <v>1</v>
      </c>
      <c r="J5" s="17">
        <f>IF(M5="","",(SUM(M5-K5)))</f>
      </c>
      <c r="K5" s="245"/>
      <c r="L5" s="245"/>
      <c r="M5" s="246"/>
      <c r="N5" s="14"/>
      <c r="O5" s="247" t="s">
        <v>163</v>
      </c>
      <c r="P5" s="248"/>
    </row>
    <row r="6" spans="1:16" ht="17.25" customHeight="1">
      <c r="A6" s="14"/>
      <c r="B6" s="251">
        <v>2</v>
      </c>
      <c r="C6" s="17">
        <f>IF(F6="","",(SUM(F6-D6)))</f>
      </c>
      <c r="D6" s="245"/>
      <c r="E6" s="245"/>
      <c r="F6" s="245"/>
      <c r="H6" s="14"/>
      <c r="I6" s="251">
        <v>2</v>
      </c>
      <c r="J6" s="17">
        <f>IF(M6="","",(SUM(M6-K6)))</f>
      </c>
      <c r="K6" s="245"/>
      <c r="L6" s="245"/>
      <c r="M6" s="245"/>
      <c r="N6" s="14"/>
      <c r="O6" s="249" t="s">
        <v>165</v>
      </c>
      <c r="P6" s="248"/>
    </row>
    <row r="7" spans="1:16" ht="17.25" customHeight="1">
      <c r="A7" s="50">
        <f>DKB!B14</f>
        <v>0</v>
      </c>
      <c r="B7" s="251">
        <v>3</v>
      </c>
      <c r="C7" s="17">
        <f>IF(F7="","",(SUM(F7-D7)))</f>
      </c>
      <c r="D7" s="245"/>
      <c r="E7" s="245"/>
      <c r="F7" s="245"/>
      <c r="H7" s="50">
        <f>DKB!P14</f>
        <v>0</v>
      </c>
      <c r="I7" s="251">
        <v>3</v>
      </c>
      <c r="J7" s="17">
        <f>IF(M7="","",(SUM(M7-K7)))</f>
      </c>
      <c r="K7" s="245"/>
      <c r="L7" s="245"/>
      <c r="M7" s="245"/>
      <c r="N7" s="14"/>
      <c r="O7" s="249" t="s">
        <v>166</v>
      </c>
      <c r="P7" s="248"/>
    </row>
    <row r="8" spans="1:16" ht="17.25" customHeight="1">
      <c r="A8" s="14"/>
      <c r="B8" s="251">
        <v>4</v>
      </c>
      <c r="C8" s="17">
        <f>IF(F8="","",(SUM(F8-D8)))</f>
      </c>
      <c r="D8" s="245"/>
      <c r="E8" s="245"/>
      <c r="F8" s="245"/>
      <c r="H8" s="14"/>
      <c r="I8" s="251">
        <v>4</v>
      </c>
      <c r="J8" s="17">
        <f>IF(M8="","",(SUM(M8-K8)))</f>
      </c>
      <c r="K8" s="245"/>
      <c r="L8" s="245"/>
      <c r="M8" s="245"/>
      <c r="N8" s="14"/>
      <c r="O8" s="249" t="s">
        <v>167</v>
      </c>
      <c r="P8" s="248"/>
    </row>
    <row r="9" spans="1:16" ht="17.25" customHeight="1">
      <c r="A9" s="14"/>
      <c r="B9" s="14"/>
      <c r="C9" s="17">
        <f>SUM(C5:C8)</f>
        <v>0</v>
      </c>
      <c r="D9" s="17">
        <f>SUM(D5:D8)</f>
        <v>0</v>
      </c>
      <c r="E9" s="17">
        <f>SUM(E5:E8)</f>
        <v>0</v>
      </c>
      <c r="F9" s="17">
        <f>SUM(F5:F8)</f>
        <v>0</v>
      </c>
      <c r="H9" s="14"/>
      <c r="I9" s="14"/>
      <c r="J9" s="17">
        <f>SUM(J5:J8)</f>
        <v>0</v>
      </c>
      <c r="K9" s="17">
        <f>SUM(K5:K8)</f>
        <v>0</v>
      </c>
      <c r="L9" s="17">
        <f>SUM(L5:L8)</f>
        <v>0</v>
      </c>
      <c r="M9" s="17">
        <f>SUM(M5:M8)</f>
        <v>0</v>
      </c>
      <c r="N9" s="14"/>
      <c r="O9" s="249" t="s">
        <v>164</v>
      </c>
      <c r="P9" s="248"/>
    </row>
    <row r="10" spans="1:16" ht="12">
      <c r="A10" s="14"/>
      <c r="B10" s="14"/>
      <c r="C10" s="162"/>
      <c r="D10" s="162"/>
      <c r="E10" s="162"/>
      <c r="F10" s="163"/>
      <c r="H10" s="14"/>
      <c r="I10" s="14"/>
      <c r="J10" s="162"/>
      <c r="K10" s="162"/>
      <c r="L10" s="162"/>
      <c r="M10" s="163"/>
      <c r="N10" s="14"/>
      <c r="O10" s="14"/>
      <c r="P10" s="14"/>
    </row>
    <row r="11" spans="1:16" ht="12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78" t="s">
        <v>148</v>
      </c>
      <c r="C12" s="78" t="s">
        <v>52</v>
      </c>
      <c r="D12" s="78" t="s">
        <v>30</v>
      </c>
      <c r="E12" s="78" t="s">
        <v>51</v>
      </c>
      <c r="F12" s="78" t="s">
        <v>66</v>
      </c>
      <c r="H12" s="14" t="s">
        <v>1</v>
      </c>
      <c r="I12" s="78" t="s">
        <v>29</v>
      </c>
      <c r="J12" s="78" t="s">
        <v>52</v>
      </c>
      <c r="K12" s="78" t="s">
        <v>30</v>
      </c>
      <c r="L12" s="78" t="s">
        <v>51</v>
      </c>
      <c r="M12" s="78" t="s">
        <v>66</v>
      </c>
      <c r="N12" s="14"/>
      <c r="O12" s="14"/>
      <c r="P12" s="14"/>
    </row>
    <row r="13" spans="1:16" ht="17.25" customHeight="1">
      <c r="A13" s="50">
        <f>DKB!B18</f>
        <v>0</v>
      </c>
      <c r="B13" s="251">
        <v>1</v>
      </c>
      <c r="C13" s="17">
        <f>IF(F13="","",(SUM(F13-D13)))</f>
      </c>
      <c r="D13" s="245"/>
      <c r="E13" s="245"/>
      <c r="F13" s="246"/>
      <c r="H13" s="50">
        <f>DKB!P18</f>
        <v>0</v>
      </c>
      <c r="I13" s="251">
        <v>1</v>
      </c>
      <c r="J13" s="17">
        <f>IF(M13="","",(SUM(M13-K13)))</f>
      </c>
      <c r="K13" s="245"/>
      <c r="L13" s="245"/>
      <c r="M13" s="246"/>
      <c r="N13" s="14"/>
      <c r="O13" s="14"/>
      <c r="P13" s="14"/>
    </row>
    <row r="14" spans="1:16" ht="17.25" customHeight="1">
      <c r="A14" s="14"/>
      <c r="B14" s="251">
        <v>2</v>
      </c>
      <c r="C14" s="17">
        <f>IF(F14="","",(SUM(F14-D14)))</f>
      </c>
      <c r="D14" s="245"/>
      <c r="E14" s="245"/>
      <c r="F14" s="245"/>
      <c r="H14" s="14"/>
      <c r="I14" s="251">
        <v>2</v>
      </c>
      <c r="J14" s="17">
        <f>IF(M14="","",(SUM(M14-K14)))</f>
      </c>
      <c r="K14" s="245"/>
      <c r="L14" s="245"/>
      <c r="M14" s="245"/>
      <c r="N14" s="14"/>
      <c r="O14" s="14"/>
      <c r="P14" s="14"/>
    </row>
    <row r="15" spans="1:16" ht="17.25" customHeight="1">
      <c r="A15" s="50">
        <f>DKB!B21</f>
        <v>0</v>
      </c>
      <c r="B15" s="251">
        <v>3</v>
      </c>
      <c r="C15" s="17">
        <f>IF(F15="","",(SUM(F15-D15)))</f>
      </c>
      <c r="D15" s="245"/>
      <c r="E15" s="245"/>
      <c r="F15" s="245"/>
      <c r="H15" s="50">
        <f>DKB!P21</f>
        <v>0</v>
      </c>
      <c r="I15" s="251">
        <v>3</v>
      </c>
      <c r="J15" s="17">
        <f>IF(M15="","",(SUM(M15-K15)))</f>
      </c>
      <c r="K15" s="245"/>
      <c r="L15" s="245"/>
      <c r="M15" s="245"/>
      <c r="N15" s="14"/>
      <c r="O15" s="14"/>
      <c r="P15" s="14"/>
    </row>
    <row r="16" spans="1:16" ht="17.25" customHeight="1">
      <c r="A16" s="14"/>
      <c r="B16" s="251">
        <v>4</v>
      </c>
      <c r="C16" s="17">
        <f>IF(F16="","",(SUM(F16-D16)))</f>
      </c>
      <c r="D16" s="245"/>
      <c r="E16" s="245"/>
      <c r="F16" s="245"/>
      <c r="H16" s="14"/>
      <c r="I16" s="251">
        <v>4</v>
      </c>
      <c r="J16" s="17">
        <f>IF(M16="","",(SUM(M16-K16)))</f>
      </c>
      <c r="K16" s="245"/>
      <c r="L16" s="245"/>
      <c r="M16" s="245"/>
      <c r="N16" s="14"/>
      <c r="O16" s="14"/>
      <c r="P16" s="14"/>
    </row>
    <row r="17" spans="1:15" ht="17.25" customHeight="1">
      <c r="A17" s="14"/>
      <c r="B17" s="14"/>
      <c r="C17" s="17">
        <f>SUM(C13:C16)</f>
        <v>0</v>
      </c>
      <c r="D17" s="17">
        <f>SUM(D13:D16)</f>
        <v>0</v>
      </c>
      <c r="E17" s="17">
        <f>SUM(E13:E16)</f>
        <v>0</v>
      </c>
      <c r="F17" s="17">
        <f>SUM(F13:F16)</f>
        <v>0</v>
      </c>
      <c r="H17" s="14"/>
      <c r="I17" s="14"/>
      <c r="J17" s="17">
        <f>SUM(J13:J16)</f>
        <v>0</v>
      </c>
      <c r="K17" s="17">
        <f>SUM(K13:K16)</f>
        <v>0</v>
      </c>
      <c r="L17" s="17">
        <f>SUM(L13:L16)</f>
        <v>0</v>
      </c>
      <c r="M17" s="17">
        <f>SUM(M13:M16)</f>
        <v>0</v>
      </c>
      <c r="N17" s="14"/>
      <c r="O17" s="14"/>
    </row>
    <row r="18" spans="1:15" ht="12">
      <c r="A18" s="14"/>
      <c r="B18" s="14"/>
      <c r="C18" s="162"/>
      <c r="D18" s="162"/>
      <c r="E18" s="162"/>
      <c r="F18" s="163"/>
      <c r="H18" s="14"/>
      <c r="I18" s="14"/>
      <c r="J18" s="162"/>
      <c r="K18" s="162"/>
      <c r="L18" s="162"/>
      <c r="M18" s="163"/>
      <c r="N18" s="14"/>
      <c r="O18" s="14"/>
    </row>
    <row r="19" spans="1:15" ht="12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78" t="s">
        <v>148</v>
      </c>
      <c r="C20" s="78" t="s">
        <v>52</v>
      </c>
      <c r="D20" s="78" t="s">
        <v>30</v>
      </c>
      <c r="E20" s="78" t="s">
        <v>51</v>
      </c>
      <c r="F20" s="78" t="s">
        <v>66</v>
      </c>
      <c r="H20" s="14" t="s">
        <v>1</v>
      </c>
      <c r="I20" s="78" t="s">
        <v>148</v>
      </c>
      <c r="J20" s="78" t="s">
        <v>52</v>
      </c>
      <c r="K20" s="78" t="s">
        <v>30</v>
      </c>
      <c r="L20" s="78" t="s">
        <v>51</v>
      </c>
      <c r="M20" s="78" t="s">
        <v>66</v>
      </c>
      <c r="N20" s="14"/>
      <c r="O20" s="14"/>
    </row>
    <row r="21" spans="1:15" ht="17.25" customHeight="1">
      <c r="A21" s="50">
        <f>DKB!B25</f>
        <v>0</v>
      </c>
      <c r="B21" s="251">
        <v>1</v>
      </c>
      <c r="C21" s="17">
        <f>IF(F21="","",(SUM(F21-D21)))</f>
      </c>
      <c r="D21" s="245"/>
      <c r="E21" s="245"/>
      <c r="F21" s="246"/>
      <c r="H21" s="50">
        <f>DKB!P25</f>
        <v>0</v>
      </c>
      <c r="I21" s="251">
        <v>1</v>
      </c>
      <c r="J21" s="17">
        <f>IF(M21="","",(SUM(M21-K21)))</f>
      </c>
      <c r="K21" s="245"/>
      <c r="L21" s="245"/>
      <c r="M21" s="246"/>
      <c r="N21" s="14"/>
      <c r="O21" s="14"/>
    </row>
    <row r="22" spans="1:15" ht="17.25" customHeight="1">
      <c r="A22" s="14"/>
      <c r="B22" s="251">
        <v>2</v>
      </c>
      <c r="C22" s="17">
        <f>IF(F22="","",(SUM(F22-D22)))</f>
      </c>
      <c r="D22" s="245"/>
      <c r="E22" s="245"/>
      <c r="F22" s="245"/>
      <c r="H22" s="14"/>
      <c r="I22" s="251">
        <v>2</v>
      </c>
      <c r="J22" s="17">
        <f>IF(M22="","",(SUM(M22-K22)))</f>
      </c>
      <c r="K22" s="245"/>
      <c r="L22" s="245"/>
      <c r="M22" s="245"/>
      <c r="N22" s="14"/>
      <c r="O22" s="14"/>
    </row>
    <row r="23" spans="1:15" ht="17.25" customHeight="1">
      <c r="A23" s="50">
        <f>DKB!B28</f>
        <v>0</v>
      </c>
      <c r="B23" s="251">
        <v>3</v>
      </c>
      <c r="C23" s="17">
        <f>IF(F23="","",(SUM(F23-D23)))</f>
      </c>
      <c r="D23" s="245"/>
      <c r="E23" s="245"/>
      <c r="F23" s="245"/>
      <c r="H23" s="50">
        <f>DKB!P28</f>
        <v>0</v>
      </c>
      <c r="I23" s="251">
        <v>3</v>
      </c>
      <c r="J23" s="17">
        <f>IF(M23="","",(SUM(M23-K23)))</f>
      </c>
      <c r="K23" s="245"/>
      <c r="L23" s="245"/>
      <c r="M23" s="245"/>
      <c r="N23" s="14"/>
      <c r="O23" s="14"/>
    </row>
    <row r="24" spans="1:15" ht="17.25" customHeight="1">
      <c r="A24" s="14"/>
      <c r="B24" s="251">
        <v>4</v>
      </c>
      <c r="C24" s="17">
        <f>IF(F24="","",(SUM(F24-D24)))</f>
      </c>
      <c r="D24" s="245"/>
      <c r="E24" s="245"/>
      <c r="F24" s="245"/>
      <c r="H24" s="14"/>
      <c r="I24" s="251">
        <v>4</v>
      </c>
      <c r="J24" s="17">
        <f>IF(M24="","",(SUM(M24-K24)))</f>
      </c>
      <c r="K24" s="245"/>
      <c r="L24" s="245"/>
      <c r="M24" s="245"/>
      <c r="N24" s="14"/>
      <c r="O24" s="14"/>
    </row>
    <row r="25" spans="1:15" ht="17.25" customHeight="1">
      <c r="A25" s="14"/>
      <c r="B25" s="14"/>
      <c r="C25" s="17">
        <f>SUM(C21:C24)</f>
        <v>0</v>
      </c>
      <c r="D25" s="17">
        <f>SUM(D21:D24)</f>
        <v>0</v>
      </c>
      <c r="E25" s="17">
        <f>SUM(E21:E24)</f>
        <v>0</v>
      </c>
      <c r="F25" s="17">
        <f>SUM(F21:F24)</f>
        <v>0</v>
      </c>
      <c r="H25" s="14"/>
      <c r="I25" s="14"/>
      <c r="J25" s="17">
        <f>SUM(J21:J24)</f>
        <v>0</v>
      </c>
      <c r="K25" s="17">
        <f>SUM(K21:K24)</f>
        <v>0</v>
      </c>
      <c r="L25" s="17">
        <f>SUM(L21:L24)</f>
        <v>0</v>
      </c>
      <c r="M25" s="17">
        <f>SUM(M21:M24)</f>
        <v>0</v>
      </c>
      <c r="N25" s="14"/>
      <c r="O25" s="14"/>
    </row>
    <row r="26" spans="1:15" ht="12">
      <c r="A26" s="14"/>
      <c r="B26" s="14"/>
      <c r="C26" s="162"/>
      <c r="D26" s="162"/>
      <c r="E26" s="162"/>
      <c r="F26" s="163"/>
      <c r="H26" s="14"/>
      <c r="I26" s="14"/>
      <c r="J26" s="162"/>
      <c r="K26" s="162"/>
      <c r="L26" s="162"/>
      <c r="M26" s="163"/>
      <c r="N26" s="14"/>
      <c r="O26" s="14"/>
    </row>
    <row r="27" spans="1:15" ht="12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78" t="s">
        <v>148</v>
      </c>
      <c r="C28" s="78" t="s">
        <v>52</v>
      </c>
      <c r="D28" s="78" t="s">
        <v>30</v>
      </c>
      <c r="E28" s="78" t="s">
        <v>51</v>
      </c>
      <c r="F28" s="78" t="s">
        <v>66</v>
      </c>
      <c r="H28" s="14" t="s">
        <v>1</v>
      </c>
      <c r="I28" s="78" t="s">
        <v>148</v>
      </c>
      <c r="J28" s="78" t="s">
        <v>52</v>
      </c>
      <c r="K28" s="78" t="s">
        <v>30</v>
      </c>
      <c r="L28" s="78" t="s">
        <v>51</v>
      </c>
      <c r="M28" s="78" t="s">
        <v>66</v>
      </c>
      <c r="N28" s="14"/>
      <c r="O28" s="14"/>
    </row>
    <row r="29" spans="1:15" ht="17.25" customHeight="1">
      <c r="A29" s="50">
        <f>DKB!B32</f>
        <v>0</v>
      </c>
      <c r="B29" s="251">
        <v>1</v>
      </c>
      <c r="C29" s="17">
        <f>IF(F29="","",(SUM(F29-D29)))</f>
      </c>
      <c r="D29" s="245"/>
      <c r="E29" s="245"/>
      <c r="F29" s="246"/>
      <c r="H29" s="50">
        <f>DKB!P32</f>
        <v>0</v>
      </c>
      <c r="I29" s="251">
        <v>1</v>
      </c>
      <c r="J29" s="17">
        <f>IF(M29="","",(SUM(M29-K29)))</f>
      </c>
      <c r="K29" s="245"/>
      <c r="L29" s="245"/>
      <c r="M29" s="246"/>
      <c r="N29" s="14"/>
      <c r="O29" s="14"/>
    </row>
    <row r="30" spans="1:15" ht="17.25" customHeight="1">
      <c r="A30" s="14"/>
      <c r="B30" s="251">
        <v>2</v>
      </c>
      <c r="C30" s="17">
        <f>IF(F30="","",(SUM(F30-D30)))</f>
      </c>
      <c r="D30" s="245"/>
      <c r="E30" s="245"/>
      <c r="F30" s="245"/>
      <c r="H30" s="14"/>
      <c r="I30" s="251">
        <v>2</v>
      </c>
      <c r="J30" s="17">
        <f>IF(M30="","",(SUM(M30-K30)))</f>
      </c>
      <c r="K30" s="245"/>
      <c r="L30" s="245"/>
      <c r="M30" s="245"/>
      <c r="N30" s="14"/>
      <c r="O30" s="14"/>
    </row>
    <row r="31" spans="1:15" ht="17.25" customHeight="1">
      <c r="A31" s="50">
        <f>DKB!B35</f>
        <v>0</v>
      </c>
      <c r="B31" s="251">
        <v>3</v>
      </c>
      <c r="C31" s="17">
        <f>IF(F31="","",(SUM(F31-D31)))</f>
      </c>
      <c r="D31" s="245"/>
      <c r="E31" s="245"/>
      <c r="F31" s="245"/>
      <c r="H31" s="50">
        <f>DKB!P35</f>
        <v>0</v>
      </c>
      <c r="I31" s="251">
        <v>3</v>
      </c>
      <c r="J31" s="17">
        <f>IF(M31="","",(SUM(M31-K31)))</f>
      </c>
      <c r="K31" s="245"/>
      <c r="L31" s="245"/>
      <c r="M31" s="245"/>
      <c r="N31" s="14"/>
      <c r="O31" s="14"/>
    </row>
    <row r="32" spans="1:15" ht="17.25" customHeight="1">
      <c r="A32" s="14"/>
      <c r="B32" s="251">
        <v>4</v>
      </c>
      <c r="C32" s="17">
        <f>IF(F32="","",(SUM(F32-D32)))</f>
      </c>
      <c r="D32" s="245"/>
      <c r="E32" s="245"/>
      <c r="F32" s="245"/>
      <c r="H32" s="14"/>
      <c r="I32" s="251">
        <v>4</v>
      </c>
      <c r="J32" s="17">
        <f>IF(M32="","",(SUM(M32-K32)))</f>
      </c>
      <c r="K32" s="245"/>
      <c r="L32" s="245"/>
      <c r="M32" s="245"/>
      <c r="N32" s="14"/>
      <c r="O32" s="14"/>
    </row>
    <row r="33" spans="1:15" ht="17.25" customHeight="1">
      <c r="A33" s="14"/>
      <c r="B33" s="14"/>
      <c r="C33" s="17">
        <f>SUM(C29:C32)</f>
        <v>0</v>
      </c>
      <c r="D33" s="17">
        <f>SUM(D29:D32)</f>
        <v>0</v>
      </c>
      <c r="E33" s="17">
        <f>SUM(E29:E32)</f>
        <v>0</v>
      </c>
      <c r="F33" s="17">
        <f>SUM(F29:F32)</f>
        <v>0</v>
      </c>
      <c r="H33" s="14"/>
      <c r="I33" s="14"/>
      <c r="J33" s="17">
        <f>SUM(J29:J32)</f>
        <v>0</v>
      </c>
      <c r="K33" s="17">
        <f>SUM(K29:K32)</f>
        <v>0</v>
      </c>
      <c r="L33" s="17">
        <f>SUM(L29:L32)</f>
        <v>0</v>
      </c>
      <c r="M33" s="17">
        <f>SUM(M29:M32)</f>
        <v>0</v>
      </c>
      <c r="N33" s="14"/>
      <c r="O33" s="14"/>
    </row>
    <row r="34" spans="1:15" ht="12" hidden="1">
      <c r="A34" s="14"/>
      <c r="B34" s="14"/>
      <c r="C34" s="162"/>
      <c r="D34" s="162"/>
      <c r="E34" s="162"/>
      <c r="F34" s="163"/>
      <c r="H34" s="14"/>
      <c r="I34" s="14"/>
      <c r="J34" s="162"/>
      <c r="K34" s="162"/>
      <c r="L34" s="162"/>
      <c r="M34" s="163"/>
      <c r="N34" s="14"/>
      <c r="O34" s="14"/>
    </row>
    <row r="35" spans="1:15" ht="12" hidden="1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 hidden="1">
      <c r="A36" s="14" t="s">
        <v>1</v>
      </c>
      <c r="B36" s="78" t="s">
        <v>148</v>
      </c>
      <c r="C36" s="78" t="s">
        <v>52</v>
      </c>
      <c r="D36" s="78" t="s">
        <v>30</v>
      </c>
      <c r="E36" s="78" t="s">
        <v>51</v>
      </c>
      <c r="F36" s="78" t="s">
        <v>66</v>
      </c>
      <c r="H36" s="14" t="s">
        <v>1</v>
      </c>
      <c r="I36" s="78" t="s">
        <v>148</v>
      </c>
      <c r="J36" s="78" t="s">
        <v>52</v>
      </c>
      <c r="K36" s="78" t="s">
        <v>30</v>
      </c>
      <c r="L36" s="78" t="s">
        <v>51</v>
      </c>
      <c r="M36" s="78" t="s">
        <v>66</v>
      </c>
      <c r="N36" s="14"/>
      <c r="O36" s="14"/>
    </row>
    <row r="37" spans="1:15" ht="17.25" customHeight="1" hidden="1">
      <c r="A37" s="50">
        <f>DKB!B39</f>
        <v>0</v>
      </c>
      <c r="B37" s="251">
        <v>1</v>
      </c>
      <c r="C37" s="17">
        <f>IF(F37="","",(SUM(F37-D37)))</f>
      </c>
      <c r="D37" s="245"/>
      <c r="E37" s="245"/>
      <c r="F37" s="246"/>
      <c r="H37" s="50">
        <f>DKB!P39</f>
        <v>0</v>
      </c>
      <c r="I37" s="251">
        <v>1</v>
      </c>
      <c r="J37" s="17">
        <f>IF(M37="","",(SUM(M37-K37)))</f>
      </c>
      <c r="K37" s="245"/>
      <c r="L37" s="245"/>
      <c r="M37" s="246"/>
      <c r="N37" s="14"/>
      <c r="O37" s="14"/>
    </row>
    <row r="38" spans="1:15" ht="17.25" customHeight="1" hidden="1">
      <c r="A38" s="14"/>
      <c r="B38" s="251">
        <v>2</v>
      </c>
      <c r="C38" s="17">
        <f>IF(F38="","",(SUM(F38-D38)))</f>
      </c>
      <c r="D38" s="245"/>
      <c r="E38" s="245"/>
      <c r="F38" s="245"/>
      <c r="H38" s="14"/>
      <c r="I38" s="251">
        <v>2</v>
      </c>
      <c r="J38" s="17">
        <f>IF(M38="","",(SUM(M38-K38)))</f>
      </c>
      <c r="K38" s="245"/>
      <c r="L38" s="245"/>
      <c r="M38" s="245"/>
      <c r="N38" s="14"/>
      <c r="O38" s="14"/>
    </row>
    <row r="39" spans="1:15" ht="17.25" customHeight="1" hidden="1">
      <c r="A39" s="50">
        <f>DKB!B42</f>
        <v>0</v>
      </c>
      <c r="B39" s="251">
        <v>3</v>
      </c>
      <c r="C39" s="17">
        <f>IF(F39="","",(SUM(F39-D39)))</f>
      </c>
      <c r="D39" s="245"/>
      <c r="E39" s="245"/>
      <c r="F39" s="245"/>
      <c r="H39" s="50">
        <f>DKB!P42</f>
        <v>0</v>
      </c>
      <c r="I39" s="251">
        <v>3</v>
      </c>
      <c r="J39" s="17">
        <f>IF(M39="","",(SUM(M39-K39)))</f>
      </c>
      <c r="K39" s="245"/>
      <c r="L39" s="245"/>
      <c r="M39" s="245"/>
      <c r="N39" s="14"/>
      <c r="O39" s="14"/>
    </row>
    <row r="40" spans="1:15" ht="17.25" customHeight="1" hidden="1">
      <c r="A40" s="14"/>
      <c r="B40" s="251">
        <v>4</v>
      </c>
      <c r="C40" s="17">
        <f>IF(F40="","",(SUM(F40-D40)))</f>
      </c>
      <c r="D40" s="245"/>
      <c r="E40" s="245"/>
      <c r="F40" s="245"/>
      <c r="H40" s="14"/>
      <c r="I40" s="251">
        <v>4</v>
      </c>
      <c r="J40" s="17">
        <f>IF(M40="","",(SUM(M40-K40)))</f>
      </c>
      <c r="K40" s="245"/>
      <c r="L40" s="245"/>
      <c r="M40" s="245"/>
      <c r="N40" s="14"/>
      <c r="O40" s="14"/>
    </row>
    <row r="41" spans="1:15" ht="17.25" customHeight="1" hidden="1">
      <c r="A41" s="14"/>
      <c r="B41" s="14"/>
      <c r="C41" s="17">
        <f>SUM(C37:C40)</f>
        <v>0</v>
      </c>
      <c r="D41" s="17">
        <f>SUM(D37:D40)</f>
        <v>0</v>
      </c>
      <c r="E41" s="17">
        <f>SUM(E37:E40)</f>
        <v>0</v>
      </c>
      <c r="F41" s="17">
        <f>SUM(F37:F40)</f>
        <v>0</v>
      </c>
      <c r="H41" s="14"/>
      <c r="I41" s="14"/>
      <c r="J41" s="17">
        <f>SUM(J37:J40)</f>
        <v>0</v>
      </c>
      <c r="K41" s="17">
        <f>SUM(K37:K40)</f>
        <v>0</v>
      </c>
      <c r="L41" s="17">
        <f>SUM(L37:L40)</f>
        <v>0</v>
      </c>
      <c r="M41" s="17">
        <f>SUM(M37:M40)</f>
        <v>0</v>
      </c>
      <c r="N41" s="14"/>
      <c r="O41" s="14"/>
    </row>
    <row r="42" spans="1:15" ht="12" hidden="1">
      <c r="A42" s="14"/>
      <c r="B42" s="14"/>
      <c r="C42" s="162"/>
      <c r="D42" s="162"/>
      <c r="E42" s="162"/>
      <c r="F42" s="163"/>
      <c r="H42" s="14"/>
      <c r="I42" s="14"/>
      <c r="J42" s="162"/>
      <c r="K42" s="162"/>
      <c r="L42" s="162"/>
      <c r="M42" s="163"/>
      <c r="N42" s="14"/>
      <c r="O42" s="14"/>
    </row>
    <row r="43" spans="1:15" ht="12" hidden="1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 hidden="1">
      <c r="A44" s="14" t="s">
        <v>1</v>
      </c>
      <c r="B44" s="78" t="s">
        <v>148</v>
      </c>
      <c r="C44" s="78" t="s">
        <v>52</v>
      </c>
      <c r="D44" s="78" t="s">
        <v>30</v>
      </c>
      <c r="E44" s="78" t="s">
        <v>51</v>
      </c>
      <c r="F44" s="78" t="s">
        <v>66</v>
      </c>
      <c r="H44" s="14" t="s">
        <v>1</v>
      </c>
      <c r="I44" s="78" t="s">
        <v>148</v>
      </c>
      <c r="J44" s="78" t="s">
        <v>52</v>
      </c>
      <c r="K44" s="78" t="s">
        <v>30</v>
      </c>
      <c r="L44" s="239"/>
      <c r="M44" s="78" t="s">
        <v>66</v>
      </c>
      <c r="N44" s="14"/>
      <c r="O44" s="14"/>
    </row>
    <row r="45" spans="1:15" ht="17.25" customHeight="1" hidden="1">
      <c r="A45" s="50">
        <f>DKB!B46</f>
        <v>0</v>
      </c>
      <c r="B45" s="251">
        <v>1</v>
      </c>
      <c r="C45" s="17">
        <f>IF(F45="","",(SUM(F45-D45)))</f>
      </c>
      <c r="D45" s="245"/>
      <c r="E45" s="245"/>
      <c r="F45" s="246"/>
      <c r="H45" s="50">
        <f>DKB!P46</f>
        <v>0</v>
      </c>
      <c r="I45" s="251">
        <v>1</v>
      </c>
      <c r="J45" s="17">
        <f>IF(M45="","",(SUM(M45-K45)))</f>
      </c>
      <c r="K45" s="245"/>
      <c r="L45" s="245"/>
      <c r="M45" s="246"/>
      <c r="N45" s="14"/>
      <c r="O45" s="14"/>
    </row>
    <row r="46" spans="1:15" ht="17.25" customHeight="1" hidden="1">
      <c r="A46" s="14"/>
      <c r="B46" s="251">
        <v>2</v>
      </c>
      <c r="C46" s="17">
        <f>IF(F46="","",(SUM(F46-D46)))</f>
      </c>
      <c r="D46" s="245"/>
      <c r="E46" s="245"/>
      <c r="F46" s="245"/>
      <c r="H46" s="14"/>
      <c r="I46" s="251">
        <v>2</v>
      </c>
      <c r="J46" s="17">
        <f>IF(M46="","",(SUM(M46-K46)))</f>
      </c>
      <c r="K46" s="245"/>
      <c r="L46" s="245"/>
      <c r="M46" s="245"/>
      <c r="N46" s="14"/>
      <c r="O46" s="14"/>
    </row>
    <row r="47" spans="1:15" ht="17.25" customHeight="1" hidden="1">
      <c r="A47" s="50">
        <f>DKB!B49</f>
        <v>0</v>
      </c>
      <c r="B47" s="251">
        <v>3</v>
      </c>
      <c r="C47" s="17">
        <f>IF(F47="","",(SUM(F47-D47)))</f>
      </c>
      <c r="D47" s="245"/>
      <c r="E47" s="245"/>
      <c r="F47" s="245"/>
      <c r="H47" s="50">
        <f>DKB!P49</f>
        <v>0</v>
      </c>
      <c r="I47" s="251">
        <v>3</v>
      </c>
      <c r="J47" s="17">
        <f>IF(M47="","",(SUM(M47-K47)))</f>
      </c>
      <c r="K47" s="245"/>
      <c r="L47" s="245"/>
      <c r="M47" s="245"/>
      <c r="N47" s="14"/>
      <c r="O47" s="14"/>
    </row>
    <row r="48" spans="1:15" ht="17.25" customHeight="1" hidden="1">
      <c r="A48" s="14"/>
      <c r="B48" s="251">
        <v>4</v>
      </c>
      <c r="C48" s="17">
        <f>IF(F48="","",(SUM(F48-D48)))</f>
      </c>
      <c r="D48" s="245"/>
      <c r="E48" s="245"/>
      <c r="F48" s="245"/>
      <c r="H48" s="14"/>
      <c r="I48" s="251">
        <v>4</v>
      </c>
      <c r="J48" s="17">
        <f>IF(M48="","",(SUM(M48-K48)))</f>
      </c>
      <c r="K48" s="245"/>
      <c r="L48" s="245"/>
      <c r="M48" s="245"/>
      <c r="N48" s="14"/>
      <c r="O48" s="14"/>
    </row>
    <row r="49" spans="1:15" ht="17.25" customHeight="1" hidden="1">
      <c r="A49" s="14"/>
      <c r="B49" s="14"/>
      <c r="C49" s="17">
        <f>SUM(C45:C48)</f>
        <v>0</v>
      </c>
      <c r="D49" s="17">
        <f>SUM(D45:D48)</f>
        <v>0</v>
      </c>
      <c r="E49" s="17">
        <f>SUM(E45:E48)</f>
        <v>0</v>
      </c>
      <c r="F49" s="17">
        <f>SUM(F45:F48)</f>
        <v>0</v>
      </c>
      <c r="H49" s="14"/>
      <c r="I49" s="14"/>
      <c r="J49" s="17">
        <f>SUM(J45:J48)</f>
        <v>0</v>
      </c>
      <c r="K49" s="17">
        <f>SUM(K45:K48)</f>
        <v>0</v>
      </c>
      <c r="L49" s="17">
        <f>SUM(L45:L48)</f>
        <v>0</v>
      </c>
      <c r="M49" s="17">
        <f>SUM(M45:M48)</f>
        <v>0</v>
      </c>
      <c r="N49" s="14"/>
      <c r="O49" s="14"/>
    </row>
    <row r="50" spans="1:15" ht="12">
      <c r="A50" s="14"/>
      <c r="B50" s="14"/>
      <c r="C50" s="162"/>
      <c r="D50" s="162"/>
      <c r="E50" s="162"/>
      <c r="F50" s="163"/>
      <c r="H50" s="14"/>
      <c r="I50" s="14"/>
      <c r="J50" s="162"/>
      <c r="K50" s="162"/>
      <c r="L50" s="162"/>
      <c r="M50" s="163"/>
      <c r="N50" s="14"/>
      <c r="O50" s="14"/>
    </row>
    <row r="51" spans="1:15" ht="12">
      <c r="A51" s="14"/>
      <c r="O51" s="14"/>
    </row>
    <row r="52" spans="1:15" ht="12">
      <c r="A52" s="14"/>
      <c r="O52" s="14"/>
    </row>
    <row r="53" spans="1:15" ht="12">
      <c r="A53" s="14"/>
      <c r="O53" s="14"/>
    </row>
    <row r="54" spans="1:15" ht="12">
      <c r="A54" s="14"/>
      <c r="O54" s="14"/>
    </row>
    <row r="55" spans="1:15" ht="12">
      <c r="A55" s="14"/>
      <c r="O55" s="14"/>
    </row>
    <row r="56" spans="1:15" ht="12">
      <c r="A56" s="14"/>
      <c r="O56" s="14"/>
    </row>
    <row r="57" ht="12">
      <c r="O57" s="14"/>
    </row>
    <row r="58" ht="12">
      <c r="O58" s="14"/>
    </row>
    <row r="59" ht="12">
      <c r="O59" s="14"/>
    </row>
    <row r="60" ht="12">
      <c r="O60" s="14"/>
    </row>
    <row r="61" ht="12">
      <c r="O61" s="14"/>
    </row>
    <row r="62" ht="12">
      <c r="O62" s="14"/>
    </row>
    <row r="63" ht="12">
      <c r="O63" s="14"/>
    </row>
    <row r="64" ht="12">
      <c r="O64" s="14"/>
    </row>
    <row r="65" ht="12">
      <c r="O65" s="14"/>
    </row>
    <row r="66" ht="12">
      <c r="O66" s="14"/>
    </row>
    <row r="67" ht="12">
      <c r="O67" s="14"/>
    </row>
    <row r="68" ht="12">
      <c r="O68" s="14"/>
    </row>
    <row r="69" ht="12">
      <c r="O69" s="14"/>
    </row>
    <row r="70" ht="12">
      <c r="O70" s="14"/>
    </row>
    <row r="71" ht="12">
      <c r="O71" s="14"/>
    </row>
    <row r="72" ht="12">
      <c r="O72" s="14"/>
    </row>
    <row r="73" ht="12">
      <c r="O73" s="14"/>
    </row>
    <row r="74" ht="12">
      <c r="O74" s="14"/>
    </row>
    <row r="75" ht="12">
      <c r="O75" s="14"/>
    </row>
    <row r="76" ht="12">
      <c r="O76" s="14"/>
    </row>
    <row r="77" ht="12">
      <c r="O77" s="14"/>
    </row>
    <row r="78" ht="12">
      <c r="O78" s="14"/>
    </row>
    <row r="79" ht="12">
      <c r="O79" s="14"/>
    </row>
    <row r="80" ht="12">
      <c r="O80" s="14"/>
    </row>
    <row r="81" ht="12">
      <c r="O81" s="14"/>
    </row>
    <row r="82" ht="12">
      <c r="O82" s="14"/>
    </row>
    <row r="83" ht="12">
      <c r="O83" s="14"/>
    </row>
    <row r="84" ht="12">
      <c r="O84" s="14"/>
    </row>
    <row r="85" ht="12">
      <c r="O85" s="14"/>
    </row>
    <row r="86" ht="12">
      <c r="O86" s="14"/>
    </row>
    <row r="87" ht="12">
      <c r="O87" s="14"/>
    </row>
    <row r="88" ht="12">
      <c r="O88" s="14"/>
    </row>
    <row r="89" ht="12">
      <c r="O89" s="14"/>
    </row>
    <row r="90" ht="12">
      <c r="O90" s="14"/>
    </row>
    <row r="91" ht="12">
      <c r="O91" s="14"/>
    </row>
    <row r="92" ht="12">
      <c r="O92" s="14"/>
    </row>
    <row r="93" ht="12">
      <c r="O93" s="14"/>
    </row>
    <row r="94" ht="12">
      <c r="O94" s="14"/>
    </row>
    <row r="95" ht="12">
      <c r="O95" s="14"/>
    </row>
    <row r="96" ht="12">
      <c r="O96" s="14"/>
    </row>
    <row r="97" ht="12">
      <c r="O97" s="14"/>
    </row>
    <row r="98" ht="12">
      <c r="O98" s="14"/>
    </row>
    <row r="99" ht="12">
      <c r="O99" s="14"/>
    </row>
    <row r="100" ht="12">
      <c r="O100" s="14"/>
    </row>
    <row r="101" ht="12">
      <c r="O101" s="14"/>
    </row>
  </sheetData>
  <sheetProtection password="CF7A" sheet="1"/>
  <mergeCells count="3">
    <mergeCell ref="F1:H1"/>
    <mergeCell ref="A2:F2"/>
    <mergeCell ref="I2:N2"/>
  </mergeCells>
  <conditionalFormatting sqref="A5">
    <cfRule type="cellIs" priority="1" dxfId="0" operator="equal" stopIfTrue="1">
      <formula>0</formula>
    </cfRule>
  </conditionalFormatting>
  <dataValidations count="3">
    <dataValidation type="whole" allowBlank="1" showInputMessage="1" showErrorMessage="1" errorTitle="Volle" error="Bitte nur Zahlen eingeben. &#10;&#10;Es sind nur maximal 135 Volle Möglich." sqref="D5:D8 D45:D48 D13:D16 D29:D32 D37:D40 K37:K40 K29:K32 K21:K24 K13:K16 K5:K8 D21:D24 K45:K48">
      <formula1>0</formula1>
      <formula2>135</formula2>
    </dataValidation>
    <dataValidation errorStyle="warning" type="whole" allowBlank="1" showInputMessage="1" showErrorMessage="1" errorTitle="Fehlwürfe" error="Bitte nur Zahlen eingeben.&#10;&#10;Waren das wirklich so viele Fehlwürfe?&#10;&#10;" sqref="E5:E8 L37:L40 E13:E16 E29:E32 E37:E40 E45:E48 L5:L8 L13:L16 L21:L24 L29:L32 E21:E24 L45:L48">
      <formula1>0</formula1>
      <formula2>9</formula2>
    </dataValidation>
    <dataValidation errorStyle="warning" type="whole" allowBlank="1" showInputMessage="1" showErrorMessage="1" errorTitle="Gesamtergebnis" error="Bitte nur Zahlen eingeben.&#10;&#10;War das Ergebnis wirklich so hoch?" sqref="F5:F8 F13:F16 F21:F24 F29:F32 F37:F40 F45:F48 M5:M8 M13:M16 M21:M24 M29:M32 M37:M40 M45:M48">
      <formula1>0</formula1>
      <formula2>199</formula2>
    </dataValidation>
  </dataValidations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3:P41"/>
  <sheetViews>
    <sheetView showGridLines="0" showRowColHeaders="0" zoomScale="170" zoomScaleNormal="170" zoomScalePageLayoutView="0" workbookViewId="0" topLeftCell="A1">
      <selection activeCell="C4" sqref="C4:D4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">
      <c r="B3" t="s">
        <v>84</v>
      </c>
      <c r="C3" s="352" t="s">
        <v>85</v>
      </c>
      <c r="D3" s="353"/>
    </row>
    <row r="4" spans="2:4" ht="12">
      <c r="B4" t="s">
        <v>86</v>
      </c>
      <c r="C4" s="354"/>
      <c r="D4" s="355"/>
    </row>
    <row r="5" spans="2:4" ht="12">
      <c r="B5" t="s">
        <v>87</v>
      </c>
      <c r="C5" s="354"/>
      <c r="D5" s="355"/>
    </row>
    <row r="6" spans="2:4" ht="12">
      <c r="B6" t="s">
        <v>88</v>
      </c>
      <c r="C6" s="354"/>
      <c r="D6" s="355"/>
    </row>
    <row r="8" spans="2:4" ht="12">
      <c r="B8" s="213" t="s">
        <v>152</v>
      </c>
      <c r="C8" s="350"/>
      <c r="D8" s="351"/>
    </row>
    <row r="9" spans="2:4" ht="12">
      <c r="B9" t="s">
        <v>46</v>
      </c>
      <c r="C9" s="171"/>
      <c r="D9" s="172"/>
    </row>
    <row r="10" spans="2:4" ht="12">
      <c r="B10" s="173"/>
      <c r="C10" s="174" t="s">
        <v>56</v>
      </c>
      <c r="D10" s="174" t="s">
        <v>57</v>
      </c>
    </row>
    <row r="11" spans="2:4" ht="12">
      <c r="B11" s="175" t="s">
        <v>89</v>
      </c>
      <c r="C11" s="176" t="s">
        <v>90</v>
      </c>
      <c r="D11" s="176"/>
    </row>
    <row r="12" spans="2:5" ht="12">
      <c r="B12" s="175" t="s">
        <v>60</v>
      </c>
      <c r="C12" s="176" t="s">
        <v>90</v>
      </c>
      <c r="D12" s="176" t="s">
        <v>91</v>
      </c>
      <c r="E12" t="s">
        <v>91</v>
      </c>
    </row>
    <row r="13" spans="2:4" ht="12">
      <c r="B13" s="175" t="s">
        <v>63</v>
      </c>
      <c r="C13" s="176" t="s">
        <v>91</v>
      </c>
      <c r="D13" s="176" t="s">
        <v>90</v>
      </c>
    </row>
    <row r="14" spans="2:6" ht="12">
      <c r="B14" s="175" t="s">
        <v>59</v>
      </c>
      <c r="C14" s="176" t="s">
        <v>92</v>
      </c>
      <c r="D14" s="176" t="s">
        <v>90</v>
      </c>
      <c r="E14" s="206" t="s">
        <v>136</v>
      </c>
      <c r="F14" s="176"/>
    </row>
    <row r="15" spans="2:6" ht="12">
      <c r="B15" s="175" t="s">
        <v>62</v>
      </c>
      <c r="C15" s="176" t="s">
        <v>91</v>
      </c>
      <c r="D15" s="176" t="s">
        <v>90</v>
      </c>
      <c r="E15" s="206" t="s">
        <v>137</v>
      </c>
      <c r="F15" s="176" t="s">
        <v>7</v>
      </c>
    </row>
    <row r="16" spans="2:6" ht="12">
      <c r="B16" s="175" t="s">
        <v>65</v>
      </c>
      <c r="C16" s="176"/>
      <c r="D16" s="176" t="s">
        <v>90</v>
      </c>
      <c r="E16" s="206" t="s">
        <v>73</v>
      </c>
      <c r="F16" s="260"/>
    </row>
    <row r="17" spans="2:6" ht="12">
      <c r="B17" s="175" t="s">
        <v>68</v>
      </c>
      <c r="C17" s="177" t="s">
        <v>91</v>
      </c>
      <c r="D17" s="176" t="s">
        <v>57</v>
      </c>
      <c r="E17" s="206" t="s">
        <v>48</v>
      </c>
      <c r="F17" s="176"/>
    </row>
    <row r="19" spans="2:3" ht="12">
      <c r="B19" s="175" t="s">
        <v>93</v>
      </c>
      <c r="C19" s="176" t="s">
        <v>94</v>
      </c>
    </row>
    <row r="34" ht="12">
      <c r="A34" s="178">
        <f>SUM(B35:B36)</f>
        <v>0</v>
      </c>
    </row>
    <row r="35" ht="12">
      <c r="B35" s="178">
        <f>DKB!L16+DKB!L23+DKB!L30+DKB!L37</f>
        <v>0</v>
      </c>
    </row>
    <row r="36" ht="12">
      <c r="B36" s="178">
        <f>DKB!Z16+DKB!Z23+DKB!Z30+DKB!Z37</f>
        <v>0</v>
      </c>
    </row>
    <row r="40" spans="2:16" ht="22.5"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</row>
    <row r="41" spans="2:16" ht="22.5"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</row>
  </sheetData>
  <sheetProtection password="CF7A" sheet="1" objects="1" scenarios="1"/>
  <mergeCells count="7">
    <mergeCell ref="B40:P40"/>
    <mergeCell ref="B41:P41"/>
    <mergeCell ref="C8:D8"/>
    <mergeCell ref="C3:D3"/>
    <mergeCell ref="C4:D4"/>
    <mergeCell ref="C5:D5"/>
    <mergeCell ref="C6:D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M44"/>
  <sheetViews>
    <sheetView showGridLines="0" zoomScale="50" zoomScaleNormal="50" zoomScalePageLayoutView="0" workbookViewId="0" topLeftCell="A1">
      <selection activeCell="C49" sqref="C49"/>
    </sheetView>
  </sheetViews>
  <sheetFormatPr defaultColWidth="11.421875" defaultRowHeight="12.75"/>
  <cols>
    <col min="3" max="3" width="94.421875" style="0" customWidth="1"/>
    <col min="4" max="4" width="21.7109375" style="0" bestFit="1" customWidth="1"/>
    <col min="5" max="6" width="15.7109375" style="0" customWidth="1"/>
    <col min="8" max="10" width="15.7109375" style="0" customWidth="1"/>
    <col min="11" max="11" width="94.421875" style="0" customWidth="1"/>
    <col min="12" max="13" width="15.7109375" style="0" customWidth="1"/>
  </cols>
  <sheetData>
    <row r="1" spans="1:13" ht="12">
      <c r="A1" s="363" t="str">
        <f>DKB!D8</f>
        <v>Heimmannschaft</v>
      </c>
      <c r="B1" s="363"/>
      <c r="C1" s="363"/>
      <c r="D1" s="363"/>
      <c r="E1" s="363"/>
      <c r="F1" s="363"/>
      <c r="H1" s="363" t="str">
        <f>DKB!R8</f>
        <v>Gastmannschaft 1</v>
      </c>
      <c r="I1" s="363"/>
      <c r="J1" s="363"/>
      <c r="K1" s="363"/>
      <c r="L1" s="363"/>
      <c r="M1" s="363"/>
    </row>
    <row r="2" spans="1:13" ht="12.75" customHeight="1">
      <c r="A2" s="363"/>
      <c r="B2" s="363"/>
      <c r="C2" s="363"/>
      <c r="D2" s="363"/>
      <c r="E2" s="363"/>
      <c r="F2" s="363"/>
      <c r="G2" s="211"/>
      <c r="H2" s="363"/>
      <c r="I2" s="363"/>
      <c r="J2" s="363"/>
      <c r="K2" s="363"/>
      <c r="L2" s="363"/>
      <c r="M2" s="363"/>
    </row>
    <row r="3" spans="1:13" ht="24" customHeight="1">
      <c r="A3" s="363"/>
      <c r="B3" s="363"/>
      <c r="C3" s="363"/>
      <c r="D3" s="363"/>
      <c r="E3" s="363"/>
      <c r="F3" s="363"/>
      <c r="G3" s="211"/>
      <c r="H3" s="363"/>
      <c r="I3" s="363"/>
      <c r="J3" s="363"/>
      <c r="K3" s="363"/>
      <c r="L3" s="363"/>
      <c r="M3" s="363"/>
    </row>
    <row r="4" spans="4:10" ht="12" customHeight="1">
      <c r="D4" s="364">
        <f>DKB!L56</f>
      </c>
      <c r="E4" s="365"/>
      <c r="F4" s="366"/>
      <c r="H4" s="364">
        <f>DKB!N56</f>
      </c>
      <c r="I4" s="365"/>
      <c r="J4" s="366"/>
    </row>
    <row r="5" spans="4:10" ht="12" customHeight="1">
      <c r="D5" s="367"/>
      <c r="E5" s="368"/>
      <c r="F5" s="369"/>
      <c r="H5" s="367"/>
      <c r="I5" s="368"/>
      <c r="J5" s="369"/>
    </row>
    <row r="6" spans="4:10" ht="12" customHeight="1">
      <c r="D6" s="367"/>
      <c r="E6" s="368"/>
      <c r="F6" s="369"/>
      <c r="G6" s="373" t="s">
        <v>54</v>
      </c>
      <c r="H6" s="367"/>
      <c r="I6" s="368"/>
      <c r="J6" s="369"/>
    </row>
    <row r="7" spans="4:10" ht="12" customHeight="1">
      <c r="D7" s="367"/>
      <c r="E7" s="368"/>
      <c r="F7" s="369"/>
      <c r="G7" s="373"/>
      <c r="H7" s="367"/>
      <c r="I7" s="368"/>
      <c r="J7" s="369"/>
    </row>
    <row r="8" spans="4:10" ht="12" customHeight="1">
      <c r="D8" s="367"/>
      <c r="E8" s="368"/>
      <c r="F8" s="369"/>
      <c r="H8" s="367"/>
      <c r="I8" s="368"/>
      <c r="J8" s="369"/>
    </row>
    <row r="9" spans="4:10" ht="12" customHeight="1">
      <c r="D9" s="370"/>
      <c r="E9" s="371"/>
      <c r="F9" s="372"/>
      <c r="H9" s="370"/>
      <c r="I9" s="371"/>
      <c r="J9" s="372"/>
    </row>
    <row r="10" spans="1:13" ht="10.5" customHeight="1">
      <c r="A10" s="382">
        <f>SUM(D16,D21,D26,D31,D36,D41)</f>
        <v>0</v>
      </c>
      <c r="B10" s="382"/>
      <c r="C10" s="382"/>
      <c r="D10" s="383"/>
      <c r="E10" s="221"/>
      <c r="F10" s="374">
        <f>SUM(A10,-K10)</f>
        <v>0</v>
      </c>
      <c r="G10" s="375"/>
      <c r="H10" s="376"/>
      <c r="I10" s="222"/>
      <c r="J10" s="381"/>
      <c r="K10" s="382">
        <f>SUM(J16,J21,J26,J31,J36,J41)</f>
        <v>0</v>
      </c>
      <c r="L10" s="382"/>
      <c r="M10" s="382"/>
    </row>
    <row r="11" spans="1:13" ht="10.5" customHeight="1">
      <c r="A11" s="382"/>
      <c r="B11" s="382"/>
      <c r="C11" s="382"/>
      <c r="D11" s="383"/>
      <c r="E11" s="221"/>
      <c r="F11" s="374"/>
      <c r="G11" s="377"/>
      <c r="H11" s="376"/>
      <c r="I11" s="222"/>
      <c r="J11" s="381"/>
      <c r="K11" s="382"/>
      <c r="L11" s="382"/>
      <c r="M11" s="382"/>
    </row>
    <row r="12" spans="1:13" ht="10.5" customHeight="1">
      <c r="A12" s="382"/>
      <c r="B12" s="382"/>
      <c r="C12" s="382"/>
      <c r="D12" s="383"/>
      <c r="E12" s="221"/>
      <c r="F12" s="374"/>
      <c r="G12" s="377"/>
      <c r="H12" s="376"/>
      <c r="I12" s="222"/>
      <c r="J12" s="381"/>
      <c r="K12" s="382"/>
      <c r="L12" s="382"/>
      <c r="M12" s="382"/>
    </row>
    <row r="13" spans="1:13" ht="10.5" customHeight="1">
      <c r="A13" s="382"/>
      <c r="B13" s="382"/>
      <c r="C13" s="382"/>
      <c r="D13" s="383"/>
      <c r="E13" s="221"/>
      <c r="F13" s="378"/>
      <c r="G13" s="379"/>
      <c r="H13" s="380"/>
      <c r="I13" s="222"/>
      <c r="J13" s="381"/>
      <c r="K13" s="382"/>
      <c r="L13" s="382"/>
      <c r="M13" s="382"/>
    </row>
    <row r="14" spans="4:10" ht="27">
      <c r="D14" s="223"/>
      <c r="E14" s="223"/>
      <c r="F14" s="223"/>
      <c r="G14" s="223"/>
      <c r="H14" s="223"/>
      <c r="I14" s="223"/>
      <c r="J14" s="223"/>
    </row>
    <row r="15" spans="4:10" ht="27">
      <c r="D15" s="224" t="s">
        <v>158</v>
      </c>
      <c r="E15" s="224" t="s">
        <v>157</v>
      </c>
      <c r="F15" s="224" t="s">
        <v>146</v>
      </c>
      <c r="G15" s="224"/>
      <c r="H15" s="224" t="s">
        <v>146</v>
      </c>
      <c r="I15" s="224" t="s">
        <v>157</v>
      </c>
      <c r="J15" s="224" t="s">
        <v>158</v>
      </c>
    </row>
    <row r="16" spans="1:13" s="216" customFormat="1" ht="19.5" customHeight="1">
      <c r="A16" s="362">
        <f>DKB!B11</f>
        <v>0</v>
      </c>
      <c r="B16" s="362"/>
      <c r="C16" s="362"/>
      <c r="D16" s="359">
        <f>Einzelergebnisse!F9</f>
        <v>0</v>
      </c>
      <c r="E16" s="356">
        <f>DKB!K11</f>
      </c>
      <c r="F16" s="384">
        <f>DKB!J16</f>
      </c>
      <c r="G16" s="240"/>
      <c r="H16" s="384">
        <f>DKB!X16</f>
      </c>
      <c r="I16" s="356">
        <f>DKB!Y11</f>
      </c>
      <c r="J16" s="359">
        <f>Einzelergebnisse!M9</f>
        <v>0</v>
      </c>
      <c r="K16" s="362">
        <f>DKB!P11</f>
        <v>0</v>
      </c>
      <c r="L16" s="362"/>
      <c r="M16" s="362"/>
    </row>
    <row r="17" spans="1:13" s="216" customFormat="1" ht="19.5" customHeight="1">
      <c r="A17" s="362"/>
      <c r="B17" s="362"/>
      <c r="C17" s="362"/>
      <c r="D17" s="360"/>
      <c r="E17" s="357"/>
      <c r="F17" s="385"/>
      <c r="G17" s="387" t="s">
        <v>54</v>
      </c>
      <c r="H17" s="385"/>
      <c r="I17" s="357"/>
      <c r="J17" s="360"/>
      <c r="K17" s="362"/>
      <c r="L17" s="362"/>
      <c r="M17" s="362"/>
    </row>
    <row r="18" spans="1:13" s="216" customFormat="1" ht="19.5" customHeight="1">
      <c r="A18" s="362"/>
      <c r="B18" s="362"/>
      <c r="C18" s="362"/>
      <c r="D18" s="360"/>
      <c r="E18" s="357"/>
      <c r="F18" s="385"/>
      <c r="G18" s="387"/>
      <c r="H18" s="385"/>
      <c r="I18" s="357"/>
      <c r="J18" s="360"/>
      <c r="K18" s="362"/>
      <c r="L18" s="362"/>
      <c r="M18" s="362"/>
    </row>
    <row r="19" spans="1:13" s="216" customFormat="1" ht="19.5" customHeight="1">
      <c r="A19" s="362"/>
      <c r="B19" s="362"/>
      <c r="C19" s="362"/>
      <c r="D19" s="361"/>
      <c r="E19" s="358"/>
      <c r="F19" s="386"/>
      <c r="G19" s="241"/>
      <c r="H19" s="386"/>
      <c r="I19" s="358"/>
      <c r="J19" s="361"/>
      <c r="K19" s="362"/>
      <c r="L19" s="362"/>
      <c r="M19" s="362"/>
    </row>
    <row r="20" spans="1:13" s="219" customFormat="1" ht="19.5" customHeight="1">
      <c r="A20" s="217"/>
      <c r="B20" s="217"/>
      <c r="C20" s="217"/>
      <c r="D20" s="218"/>
      <c r="E20" s="242"/>
      <c r="F20" s="243"/>
      <c r="G20" s="244"/>
      <c r="H20" s="243"/>
      <c r="I20" s="242"/>
      <c r="J20" s="218"/>
      <c r="K20" s="217"/>
      <c r="L20" s="217"/>
      <c r="M20" s="217"/>
    </row>
    <row r="21" spans="1:13" s="216" customFormat="1" ht="19.5" customHeight="1">
      <c r="A21" s="362">
        <f>DKB!B18</f>
        <v>0</v>
      </c>
      <c r="B21" s="362"/>
      <c r="C21" s="362"/>
      <c r="D21" s="359">
        <f>Einzelergebnisse!F17</f>
        <v>0</v>
      </c>
      <c r="E21" s="356">
        <f>DKB!K18</f>
      </c>
      <c r="F21" s="384">
        <f>DKB!J23</f>
      </c>
      <c r="G21" s="241"/>
      <c r="H21" s="384">
        <f>DKB!X23</f>
      </c>
      <c r="I21" s="356">
        <f>DKB!Y18</f>
      </c>
      <c r="J21" s="359">
        <f>Einzelergebnisse!M17</f>
        <v>0</v>
      </c>
      <c r="K21" s="362">
        <f>DKB!P18</f>
        <v>0</v>
      </c>
      <c r="L21" s="362"/>
      <c r="M21" s="362"/>
    </row>
    <row r="22" spans="1:13" s="216" customFormat="1" ht="19.5" customHeight="1">
      <c r="A22" s="362"/>
      <c r="B22" s="362"/>
      <c r="C22" s="362"/>
      <c r="D22" s="360"/>
      <c r="E22" s="357"/>
      <c r="F22" s="385"/>
      <c r="G22" s="387" t="s">
        <v>54</v>
      </c>
      <c r="H22" s="385"/>
      <c r="I22" s="357"/>
      <c r="J22" s="360"/>
      <c r="K22" s="362"/>
      <c r="L22" s="362"/>
      <c r="M22" s="362"/>
    </row>
    <row r="23" spans="1:13" s="216" customFormat="1" ht="19.5" customHeight="1">
      <c r="A23" s="362"/>
      <c r="B23" s="362"/>
      <c r="C23" s="362"/>
      <c r="D23" s="360"/>
      <c r="E23" s="357"/>
      <c r="F23" s="385"/>
      <c r="G23" s="387"/>
      <c r="H23" s="385"/>
      <c r="I23" s="357"/>
      <c r="J23" s="360"/>
      <c r="K23" s="362"/>
      <c r="L23" s="362"/>
      <c r="M23" s="362"/>
    </row>
    <row r="24" spans="1:13" s="216" customFormat="1" ht="19.5" customHeight="1">
      <c r="A24" s="362"/>
      <c r="B24" s="362"/>
      <c r="C24" s="362"/>
      <c r="D24" s="361"/>
      <c r="E24" s="358"/>
      <c r="F24" s="386"/>
      <c r="G24" s="241"/>
      <c r="H24" s="386"/>
      <c r="I24" s="358"/>
      <c r="J24" s="361"/>
      <c r="K24" s="362"/>
      <c r="L24" s="362"/>
      <c r="M24" s="362"/>
    </row>
    <row r="25" spans="1:13" s="219" customFormat="1" ht="19.5" customHeight="1">
      <c r="A25" s="217"/>
      <c r="B25" s="217"/>
      <c r="C25" s="217"/>
      <c r="D25" s="218"/>
      <c r="E25" s="242"/>
      <c r="F25" s="243"/>
      <c r="G25" s="244"/>
      <c r="H25" s="243"/>
      <c r="I25" s="242"/>
      <c r="J25" s="218"/>
      <c r="K25" s="217"/>
      <c r="L25" s="217"/>
      <c r="M25" s="217"/>
    </row>
    <row r="26" spans="1:13" s="216" customFormat="1" ht="19.5" customHeight="1">
      <c r="A26" s="362">
        <f>DKB!B25</f>
        <v>0</v>
      </c>
      <c r="B26" s="362"/>
      <c r="C26" s="362"/>
      <c r="D26" s="359">
        <f>Einzelergebnisse!F25</f>
        <v>0</v>
      </c>
      <c r="E26" s="356">
        <f>DKB!K25</f>
      </c>
      <c r="F26" s="384">
        <f>DKB!J30</f>
      </c>
      <c r="G26" s="241"/>
      <c r="H26" s="384">
        <f>DKB!X30</f>
      </c>
      <c r="I26" s="356">
        <f>DKB!Y25</f>
      </c>
      <c r="J26" s="359">
        <f>Einzelergebnisse!M25</f>
        <v>0</v>
      </c>
      <c r="K26" s="362">
        <f>DKB!P25</f>
        <v>0</v>
      </c>
      <c r="L26" s="362"/>
      <c r="M26" s="362"/>
    </row>
    <row r="27" spans="1:13" s="216" customFormat="1" ht="19.5" customHeight="1">
      <c r="A27" s="362"/>
      <c r="B27" s="362"/>
      <c r="C27" s="362"/>
      <c r="D27" s="360"/>
      <c r="E27" s="357"/>
      <c r="F27" s="385"/>
      <c r="G27" s="387" t="s">
        <v>54</v>
      </c>
      <c r="H27" s="385"/>
      <c r="I27" s="357"/>
      <c r="J27" s="360"/>
      <c r="K27" s="362"/>
      <c r="L27" s="362"/>
      <c r="M27" s="362"/>
    </row>
    <row r="28" spans="1:13" s="216" customFormat="1" ht="19.5" customHeight="1">
      <c r="A28" s="362"/>
      <c r="B28" s="362"/>
      <c r="C28" s="362"/>
      <c r="D28" s="360"/>
      <c r="E28" s="357"/>
      <c r="F28" s="385"/>
      <c r="G28" s="387"/>
      <c r="H28" s="385"/>
      <c r="I28" s="357"/>
      <c r="J28" s="360"/>
      <c r="K28" s="362"/>
      <c r="L28" s="362"/>
      <c r="M28" s="362"/>
    </row>
    <row r="29" spans="1:13" s="216" customFormat="1" ht="19.5" customHeight="1">
      <c r="A29" s="362"/>
      <c r="B29" s="362"/>
      <c r="C29" s="362"/>
      <c r="D29" s="361"/>
      <c r="E29" s="358"/>
      <c r="F29" s="386"/>
      <c r="G29" s="241"/>
      <c r="H29" s="386"/>
      <c r="I29" s="358"/>
      <c r="J29" s="361"/>
      <c r="K29" s="362"/>
      <c r="L29" s="362"/>
      <c r="M29" s="362"/>
    </row>
    <row r="30" spans="1:13" s="219" customFormat="1" ht="19.5" customHeight="1">
      <c r="A30" s="217"/>
      <c r="B30" s="217"/>
      <c r="C30" s="217"/>
      <c r="D30" s="218"/>
      <c r="E30" s="242"/>
      <c r="F30" s="243"/>
      <c r="G30" s="244"/>
      <c r="H30" s="243"/>
      <c r="I30" s="242"/>
      <c r="J30" s="218"/>
      <c r="K30" s="217"/>
      <c r="L30" s="217"/>
      <c r="M30" s="217"/>
    </row>
    <row r="31" spans="1:13" s="216" customFormat="1" ht="19.5" customHeight="1">
      <c r="A31" s="362">
        <f>DKB!B32</f>
        <v>0</v>
      </c>
      <c r="B31" s="362"/>
      <c r="C31" s="362"/>
      <c r="D31" s="359">
        <f>Einzelergebnisse!F33</f>
        <v>0</v>
      </c>
      <c r="E31" s="356">
        <f>DKB!K32</f>
      </c>
      <c r="F31" s="384">
        <f>DKB!J37</f>
      </c>
      <c r="G31" s="241"/>
      <c r="H31" s="384">
        <f>DKB!X37</f>
      </c>
      <c r="I31" s="356">
        <f>DKB!Y32</f>
      </c>
      <c r="J31" s="359">
        <f>Einzelergebnisse!M33</f>
        <v>0</v>
      </c>
      <c r="K31" s="362">
        <f>DKB!P32</f>
        <v>0</v>
      </c>
      <c r="L31" s="362"/>
      <c r="M31" s="362"/>
    </row>
    <row r="32" spans="1:13" s="216" customFormat="1" ht="19.5" customHeight="1">
      <c r="A32" s="362"/>
      <c r="B32" s="362"/>
      <c r="C32" s="362"/>
      <c r="D32" s="360"/>
      <c r="E32" s="357"/>
      <c r="F32" s="385"/>
      <c r="G32" s="387" t="s">
        <v>54</v>
      </c>
      <c r="H32" s="385"/>
      <c r="I32" s="357"/>
      <c r="J32" s="360"/>
      <c r="K32" s="362"/>
      <c r="L32" s="362"/>
      <c r="M32" s="362"/>
    </row>
    <row r="33" spans="1:13" s="216" customFormat="1" ht="19.5" customHeight="1">
      <c r="A33" s="362"/>
      <c r="B33" s="362"/>
      <c r="C33" s="362"/>
      <c r="D33" s="360"/>
      <c r="E33" s="357"/>
      <c r="F33" s="385"/>
      <c r="G33" s="387"/>
      <c r="H33" s="385"/>
      <c r="I33" s="357"/>
      <c r="J33" s="360"/>
      <c r="K33" s="362"/>
      <c r="L33" s="362"/>
      <c r="M33" s="362"/>
    </row>
    <row r="34" spans="1:13" s="216" customFormat="1" ht="19.5" customHeight="1">
      <c r="A34" s="362"/>
      <c r="B34" s="362"/>
      <c r="C34" s="362"/>
      <c r="D34" s="361"/>
      <c r="E34" s="358"/>
      <c r="F34" s="386"/>
      <c r="G34" s="241"/>
      <c r="H34" s="386"/>
      <c r="I34" s="358"/>
      <c r="J34" s="361"/>
      <c r="K34" s="362"/>
      <c r="L34" s="362"/>
      <c r="M34" s="362"/>
    </row>
    <row r="35" spans="1:13" s="219" customFormat="1" ht="19.5" customHeight="1">
      <c r="A35" s="217"/>
      <c r="B35" s="217"/>
      <c r="C35" s="217"/>
      <c r="D35" s="218"/>
      <c r="E35" s="242"/>
      <c r="F35" s="243"/>
      <c r="G35" s="244"/>
      <c r="H35" s="243"/>
      <c r="I35" s="242"/>
      <c r="J35" s="218"/>
      <c r="K35" s="217"/>
      <c r="L35" s="217"/>
      <c r="M35" s="217"/>
    </row>
    <row r="36" spans="1:13" s="216" customFormat="1" ht="19.5" customHeight="1" hidden="1">
      <c r="A36" s="362">
        <f>DKB!B39</f>
        <v>0</v>
      </c>
      <c r="B36" s="362"/>
      <c r="C36" s="362"/>
      <c r="D36" s="359">
        <f>Einzelergebnisse!F41</f>
        <v>0</v>
      </c>
      <c r="E36" s="356">
        <f>DKB!K39</f>
      </c>
      <c r="F36" s="384">
        <f>DKB!J44</f>
      </c>
      <c r="G36" s="241"/>
      <c r="H36" s="384">
        <f>DKB!X44</f>
      </c>
      <c r="I36" s="356">
        <f>DKB!Y39</f>
      </c>
      <c r="J36" s="359">
        <f>Einzelergebnisse!M41</f>
        <v>0</v>
      </c>
      <c r="K36" s="362">
        <f>DKB!P39</f>
        <v>0</v>
      </c>
      <c r="L36" s="362"/>
      <c r="M36" s="362"/>
    </row>
    <row r="37" spans="1:13" s="216" customFormat="1" ht="19.5" customHeight="1" hidden="1">
      <c r="A37" s="362"/>
      <c r="B37" s="362"/>
      <c r="C37" s="362"/>
      <c r="D37" s="360"/>
      <c r="E37" s="357"/>
      <c r="F37" s="385"/>
      <c r="G37" s="387" t="s">
        <v>54</v>
      </c>
      <c r="H37" s="385"/>
      <c r="I37" s="357"/>
      <c r="J37" s="360"/>
      <c r="K37" s="362"/>
      <c r="L37" s="362"/>
      <c r="M37" s="362"/>
    </row>
    <row r="38" spans="1:13" s="216" customFormat="1" ht="19.5" customHeight="1" hidden="1">
      <c r="A38" s="362"/>
      <c r="B38" s="362"/>
      <c r="C38" s="362"/>
      <c r="D38" s="360"/>
      <c r="E38" s="357"/>
      <c r="F38" s="385"/>
      <c r="G38" s="387"/>
      <c r="H38" s="385"/>
      <c r="I38" s="357"/>
      <c r="J38" s="360"/>
      <c r="K38" s="362"/>
      <c r="L38" s="362"/>
      <c r="M38" s="362"/>
    </row>
    <row r="39" spans="1:13" s="216" customFormat="1" ht="19.5" customHeight="1" hidden="1">
      <c r="A39" s="362"/>
      <c r="B39" s="362"/>
      <c r="C39" s="362"/>
      <c r="D39" s="361"/>
      <c r="E39" s="358"/>
      <c r="F39" s="386"/>
      <c r="G39" s="241"/>
      <c r="H39" s="386"/>
      <c r="I39" s="358"/>
      <c r="J39" s="361"/>
      <c r="K39" s="362"/>
      <c r="L39" s="362"/>
      <c r="M39" s="362"/>
    </row>
    <row r="40" spans="1:13" s="219" customFormat="1" ht="19.5" customHeight="1" hidden="1">
      <c r="A40" s="217"/>
      <c r="B40" s="217"/>
      <c r="C40" s="217"/>
      <c r="D40" s="218"/>
      <c r="E40" s="242"/>
      <c r="F40" s="243"/>
      <c r="G40" s="244"/>
      <c r="H40" s="243"/>
      <c r="I40" s="242"/>
      <c r="J40" s="218"/>
      <c r="K40" s="217"/>
      <c r="L40" s="217"/>
      <c r="M40" s="217"/>
    </row>
    <row r="41" spans="1:13" s="216" customFormat="1" ht="19.5" customHeight="1" hidden="1">
      <c r="A41" s="362">
        <f>DKB!B46</f>
        <v>0</v>
      </c>
      <c r="B41" s="362"/>
      <c r="C41" s="362"/>
      <c r="D41" s="359">
        <f>Einzelergebnisse!F49</f>
        <v>0</v>
      </c>
      <c r="E41" s="356">
        <f>DKB!K46</f>
      </c>
      <c r="F41" s="384">
        <f>DKB!J51</f>
      </c>
      <c r="G41" s="241"/>
      <c r="H41" s="384">
        <f>DKB!X51</f>
      </c>
      <c r="I41" s="356">
        <f>DKB!Y46</f>
      </c>
      <c r="J41" s="359">
        <f>Einzelergebnisse!M49</f>
        <v>0</v>
      </c>
      <c r="K41" s="362">
        <f>DKB!P46</f>
        <v>0</v>
      </c>
      <c r="L41" s="362"/>
      <c r="M41" s="362"/>
    </row>
    <row r="42" spans="1:13" s="216" customFormat="1" ht="19.5" customHeight="1" hidden="1">
      <c r="A42" s="362"/>
      <c r="B42" s="362"/>
      <c r="C42" s="362"/>
      <c r="D42" s="360"/>
      <c r="E42" s="357"/>
      <c r="F42" s="385"/>
      <c r="G42" s="387" t="s">
        <v>54</v>
      </c>
      <c r="H42" s="385"/>
      <c r="I42" s="357"/>
      <c r="J42" s="360"/>
      <c r="K42" s="362"/>
      <c r="L42" s="362"/>
      <c r="M42" s="362"/>
    </row>
    <row r="43" spans="1:13" s="216" customFormat="1" ht="19.5" customHeight="1" hidden="1">
      <c r="A43" s="362"/>
      <c r="B43" s="362"/>
      <c r="C43" s="362"/>
      <c r="D43" s="360"/>
      <c r="E43" s="357"/>
      <c r="F43" s="385"/>
      <c r="G43" s="387"/>
      <c r="H43" s="385"/>
      <c r="I43" s="357"/>
      <c r="J43" s="360"/>
      <c r="K43" s="362"/>
      <c r="L43" s="362"/>
      <c r="M43" s="362"/>
    </row>
    <row r="44" spans="1:13" s="216" customFormat="1" ht="19.5" customHeight="1" hidden="1">
      <c r="A44" s="362"/>
      <c r="B44" s="362"/>
      <c r="C44" s="362"/>
      <c r="D44" s="361"/>
      <c r="E44" s="358"/>
      <c r="F44" s="386"/>
      <c r="G44" s="240"/>
      <c r="H44" s="386"/>
      <c r="I44" s="358"/>
      <c r="J44" s="361"/>
      <c r="K44" s="362"/>
      <c r="L44" s="362"/>
      <c r="M44" s="362"/>
    </row>
  </sheetData>
  <sheetProtection password="CF7A" sheet="1"/>
  <mergeCells count="64">
    <mergeCell ref="J41:J44"/>
    <mergeCell ref="K41:M44"/>
    <mergeCell ref="G42:G43"/>
    <mergeCell ref="I41:I44"/>
    <mergeCell ref="A41:C44"/>
    <mergeCell ref="D41:D44"/>
    <mergeCell ref="F41:F44"/>
    <mergeCell ref="H41:H44"/>
    <mergeCell ref="E41:E44"/>
    <mergeCell ref="J36:J39"/>
    <mergeCell ref="K36:M39"/>
    <mergeCell ref="G37:G38"/>
    <mergeCell ref="E36:E39"/>
    <mergeCell ref="I36:I39"/>
    <mergeCell ref="A36:C39"/>
    <mergeCell ref="D36:D39"/>
    <mergeCell ref="F36:F39"/>
    <mergeCell ref="H36:H39"/>
    <mergeCell ref="E31:E34"/>
    <mergeCell ref="I31:I34"/>
    <mergeCell ref="A31:C34"/>
    <mergeCell ref="D31:D34"/>
    <mergeCell ref="F31:F34"/>
    <mergeCell ref="H31:H34"/>
    <mergeCell ref="K26:M29"/>
    <mergeCell ref="G27:G28"/>
    <mergeCell ref="I26:I29"/>
    <mergeCell ref="K21:M24"/>
    <mergeCell ref="J31:J34"/>
    <mergeCell ref="K31:M34"/>
    <mergeCell ref="G32:G33"/>
    <mergeCell ref="J21:J24"/>
    <mergeCell ref="G22:G23"/>
    <mergeCell ref="I21:I24"/>
    <mergeCell ref="F21:F24"/>
    <mergeCell ref="H21:H24"/>
    <mergeCell ref="J26:J29"/>
    <mergeCell ref="H16:H19"/>
    <mergeCell ref="E16:E19"/>
    <mergeCell ref="G17:G18"/>
    <mergeCell ref="E21:E24"/>
    <mergeCell ref="A26:C29"/>
    <mergeCell ref="D26:D29"/>
    <mergeCell ref="F26:F29"/>
    <mergeCell ref="H26:H29"/>
    <mergeCell ref="E26:E29"/>
    <mergeCell ref="A10:C13"/>
    <mergeCell ref="D10:D13"/>
    <mergeCell ref="A21:C24"/>
    <mergeCell ref="D21:D24"/>
    <mergeCell ref="D16:D19"/>
    <mergeCell ref="A1:F3"/>
    <mergeCell ref="A16:C19"/>
    <mergeCell ref="F16:F19"/>
    <mergeCell ref="I16:I19"/>
    <mergeCell ref="J16:J19"/>
    <mergeCell ref="K16:M19"/>
    <mergeCell ref="H1:M3"/>
    <mergeCell ref="D4:F9"/>
    <mergeCell ref="H4:J9"/>
    <mergeCell ref="G6:G7"/>
    <mergeCell ref="F10:H13"/>
    <mergeCell ref="J10:J13"/>
    <mergeCell ref="K10:M13"/>
  </mergeCells>
  <printOptions/>
  <pageMargins left="0.7874015748031497" right="0.7874015748031497" top="0.25" bottom="0.32" header="0.31" footer="0.21"/>
  <pageSetup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11.421875" defaultRowHeight="12.75"/>
  <cols>
    <col min="1" max="1" width="22.28125" style="18" customWidth="1"/>
    <col min="2" max="2" width="6.8515625" style="24" hidden="1" customWidth="1"/>
    <col min="3" max="3" width="9.00390625" style="46" customWidth="1"/>
    <col min="4" max="4" width="6.421875" style="24" hidden="1" customWidth="1"/>
    <col min="5" max="5" width="8.8515625" style="92" customWidth="1"/>
    <col min="6" max="6" width="3.8515625" style="9" hidden="1" customWidth="1"/>
    <col min="7" max="7" width="19.8515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11.421875" style="20" customWidth="1"/>
    <col min="15" max="15" width="20.140625" style="20" bestFit="1" customWidth="1"/>
    <col min="16" max="16" width="4.00390625" style="20" hidden="1" customWidth="1"/>
    <col min="17" max="17" width="8.8515625" style="20" customWidth="1"/>
    <col min="18" max="18" width="4.7109375" style="20" hidden="1" customWidth="1"/>
    <col min="19" max="19" width="8.8515625" style="85" customWidth="1"/>
    <col min="20" max="20" width="6.00390625" style="20" hidden="1" customWidth="1"/>
    <col min="21" max="21" width="19.8515625" style="20" bestFit="1" customWidth="1"/>
    <col min="22" max="16384" width="11.421875" style="20" customWidth="1"/>
  </cols>
  <sheetData>
    <row r="1" spans="1:21" ht="24.75">
      <c r="A1" s="388" t="s">
        <v>43</v>
      </c>
      <c r="B1" s="388"/>
      <c r="C1" s="388"/>
      <c r="D1" s="388"/>
      <c r="E1" s="388"/>
      <c r="F1" s="388"/>
      <c r="G1" s="388"/>
      <c r="O1" s="388" t="s">
        <v>44</v>
      </c>
      <c r="P1" s="388"/>
      <c r="Q1" s="388"/>
      <c r="R1" s="388"/>
      <c r="S1" s="388"/>
      <c r="T1" s="388"/>
      <c r="U1" s="388"/>
    </row>
    <row r="2" spans="1:21" ht="24.75" customHeight="1">
      <c r="A2" s="12" t="s">
        <v>83</v>
      </c>
      <c r="B2" s="19"/>
      <c r="C2" s="41" t="s">
        <v>28</v>
      </c>
      <c r="D2" s="19"/>
      <c r="E2" s="83" t="s">
        <v>0</v>
      </c>
      <c r="F2" s="1"/>
      <c r="G2" s="13" t="s">
        <v>145</v>
      </c>
      <c r="O2" s="12" t="s">
        <v>83</v>
      </c>
      <c r="P2" s="19"/>
      <c r="Q2" s="41" t="s">
        <v>28</v>
      </c>
      <c r="R2" s="19"/>
      <c r="S2" s="83" t="s">
        <v>0</v>
      </c>
      <c r="T2" s="1"/>
      <c r="U2" s="13" t="s">
        <v>145</v>
      </c>
    </row>
    <row r="3" spans="1:21" ht="24.75" customHeight="1">
      <c r="A3" s="27" t="s">
        <v>175</v>
      </c>
      <c r="B3" s="29">
        <v>1</v>
      </c>
      <c r="C3" s="42"/>
      <c r="D3" s="29">
        <v>1</v>
      </c>
      <c r="E3" s="87"/>
      <c r="F3" s="30">
        <v>1</v>
      </c>
      <c r="G3" s="28"/>
      <c r="O3" s="27" t="s">
        <v>44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3.5">
      <c r="A4" s="68" t="str">
        <f aca="true" t="shared" si="0" ref="A4:A23">$A$3</f>
        <v>Gastmannschaft 1</v>
      </c>
      <c r="B4" s="71">
        <v>2</v>
      </c>
      <c r="C4" s="67">
        <v>41640</v>
      </c>
      <c r="D4" s="71">
        <v>2</v>
      </c>
      <c r="E4" s="86">
        <v>111111</v>
      </c>
      <c r="F4" s="72">
        <v>2</v>
      </c>
      <c r="G4" s="214" t="s">
        <v>162</v>
      </c>
      <c r="O4" s="55" t="str">
        <f aca="true" t="shared" si="1" ref="O4:O43">$O$3</f>
        <v>Heimmannschaft</v>
      </c>
      <c r="P4" s="57">
        <v>2</v>
      </c>
      <c r="Q4" s="58">
        <v>31934</v>
      </c>
      <c r="R4" s="57">
        <v>2</v>
      </c>
      <c r="S4" s="82">
        <v>1</v>
      </c>
      <c r="T4" s="59">
        <v>2</v>
      </c>
      <c r="U4" s="212" t="s">
        <v>169</v>
      </c>
    </row>
    <row r="5" spans="1:21" ht="13.5">
      <c r="A5" s="68" t="str">
        <f t="shared" si="0"/>
        <v>Gastmannschaft 1</v>
      </c>
      <c r="B5" s="71">
        <v>3</v>
      </c>
      <c r="C5" s="67"/>
      <c r="D5" s="71">
        <v>3</v>
      </c>
      <c r="E5" s="86"/>
      <c r="F5" s="72">
        <v>3</v>
      </c>
      <c r="G5" s="214"/>
      <c r="O5" s="56" t="str">
        <f t="shared" si="1"/>
        <v>Heimmannschaft</v>
      </c>
      <c r="P5" s="61">
        <v>3</v>
      </c>
      <c r="Q5" s="62"/>
      <c r="R5" s="61">
        <v>3</v>
      </c>
      <c r="S5" s="82"/>
      <c r="T5" s="63">
        <v>3</v>
      </c>
      <c r="U5" s="212"/>
    </row>
    <row r="6" spans="1:21" ht="13.5">
      <c r="A6" s="68" t="str">
        <f t="shared" si="0"/>
        <v>Gastmannschaft 1</v>
      </c>
      <c r="B6" s="71">
        <v>4</v>
      </c>
      <c r="C6" s="67"/>
      <c r="D6" s="71">
        <v>4</v>
      </c>
      <c r="E6" s="86"/>
      <c r="F6" s="72">
        <v>4</v>
      </c>
      <c r="G6" s="214"/>
      <c r="O6" s="56" t="str">
        <f t="shared" si="1"/>
        <v>Heimmannschaft</v>
      </c>
      <c r="P6" s="61">
        <v>4</v>
      </c>
      <c r="Q6" s="62"/>
      <c r="R6" s="61">
        <v>4</v>
      </c>
      <c r="S6" s="82"/>
      <c r="T6" s="63">
        <v>4</v>
      </c>
      <c r="U6" s="212"/>
    </row>
    <row r="7" spans="1:21" ht="13.5">
      <c r="A7" s="68" t="str">
        <f t="shared" si="0"/>
        <v>Gastmannschaft 1</v>
      </c>
      <c r="B7" s="71">
        <v>5</v>
      </c>
      <c r="C7" s="67"/>
      <c r="D7" s="71">
        <v>5</v>
      </c>
      <c r="E7" s="86"/>
      <c r="F7" s="72">
        <v>5</v>
      </c>
      <c r="G7" s="214"/>
      <c r="O7" s="56" t="str">
        <f t="shared" si="1"/>
        <v>Heimmannschaft</v>
      </c>
      <c r="P7" s="61">
        <v>5</v>
      </c>
      <c r="Q7" s="62"/>
      <c r="R7" s="61">
        <v>5</v>
      </c>
      <c r="S7" s="82"/>
      <c r="T7" s="63">
        <v>5</v>
      </c>
      <c r="U7" s="212"/>
    </row>
    <row r="8" spans="1:21" ht="13.5">
      <c r="A8" s="68" t="str">
        <f t="shared" si="0"/>
        <v>Gastmannschaft 1</v>
      </c>
      <c r="B8" s="71">
        <v>6</v>
      </c>
      <c r="C8" s="67"/>
      <c r="D8" s="71">
        <v>6</v>
      </c>
      <c r="E8" s="86"/>
      <c r="F8" s="72">
        <v>6</v>
      </c>
      <c r="G8" s="214"/>
      <c r="O8" s="56" t="str">
        <f t="shared" si="1"/>
        <v>Heimmannschaft</v>
      </c>
      <c r="P8" s="61">
        <v>6</v>
      </c>
      <c r="Q8" s="62"/>
      <c r="R8" s="61">
        <v>6</v>
      </c>
      <c r="S8" s="82"/>
      <c r="T8" s="63">
        <v>6</v>
      </c>
      <c r="U8" s="212"/>
    </row>
    <row r="9" spans="1:21" ht="13.5">
      <c r="A9" s="68" t="str">
        <f t="shared" si="0"/>
        <v>Gastmannschaft 1</v>
      </c>
      <c r="B9" s="71">
        <v>7</v>
      </c>
      <c r="C9" s="67"/>
      <c r="D9" s="71">
        <v>7</v>
      </c>
      <c r="E9" s="86"/>
      <c r="F9" s="72">
        <v>7</v>
      </c>
      <c r="G9" s="214"/>
      <c r="O9" s="56" t="str">
        <f t="shared" si="1"/>
        <v>Heimmannschaft</v>
      </c>
      <c r="P9" s="61">
        <v>7</v>
      </c>
      <c r="Q9" s="62"/>
      <c r="R9" s="61">
        <v>7</v>
      </c>
      <c r="S9" s="82"/>
      <c r="T9" s="63">
        <v>7</v>
      </c>
      <c r="U9" s="212"/>
    </row>
    <row r="10" spans="1:21" ht="13.5">
      <c r="A10" s="68" t="str">
        <f t="shared" si="0"/>
        <v>Gastmannschaft 1</v>
      </c>
      <c r="B10" s="71">
        <v>8</v>
      </c>
      <c r="C10" s="67"/>
      <c r="D10" s="71">
        <v>8</v>
      </c>
      <c r="E10" s="86"/>
      <c r="F10" s="72">
        <v>8</v>
      </c>
      <c r="G10" s="214"/>
      <c r="O10" s="56" t="str">
        <f t="shared" si="1"/>
        <v>Heimmannschaft</v>
      </c>
      <c r="P10" s="61">
        <v>8</v>
      </c>
      <c r="Q10" s="62"/>
      <c r="R10" s="61">
        <v>8</v>
      </c>
      <c r="S10" s="62"/>
      <c r="T10" s="63">
        <v>8</v>
      </c>
      <c r="U10" s="212"/>
    </row>
    <row r="11" spans="1:21" ht="13.5">
      <c r="A11" s="68" t="str">
        <f t="shared" si="0"/>
        <v>Gastmannschaft 1</v>
      </c>
      <c r="B11" s="71">
        <v>9</v>
      </c>
      <c r="C11" s="67"/>
      <c r="D11" s="71">
        <v>9</v>
      </c>
      <c r="E11" s="86"/>
      <c r="F11" s="72">
        <v>9</v>
      </c>
      <c r="G11" s="73"/>
      <c r="O11" s="56" t="str">
        <f t="shared" si="1"/>
        <v>Heimmannschaft</v>
      </c>
      <c r="P11" s="61">
        <v>9</v>
      </c>
      <c r="Q11" s="62"/>
      <c r="R11" s="61">
        <v>9</v>
      </c>
      <c r="S11" s="62"/>
      <c r="T11" s="63">
        <v>9</v>
      </c>
      <c r="U11" s="212"/>
    </row>
    <row r="12" spans="1:21" ht="13.5">
      <c r="A12" s="68" t="str">
        <f t="shared" si="0"/>
        <v>Gastmannschaft 1</v>
      </c>
      <c r="B12" s="71">
        <v>10</v>
      </c>
      <c r="C12" s="67"/>
      <c r="D12" s="71">
        <v>10</v>
      </c>
      <c r="E12" s="86"/>
      <c r="F12" s="72">
        <v>10</v>
      </c>
      <c r="G12" s="73"/>
      <c r="O12" s="56" t="str">
        <f t="shared" si="1"/>
        <v>Heimmannschaft</v>
      </c>
      <c r="P12" s="61">
        <v>10</v>
      </c>
      <c r="Q12" s="62"/>
      <c r="R12" s="61">
        <v>10</v>
      </c>
      <c r="S12" s="62"/>
      <c r="T12" s="63">
        <v>10</v>
      </c>
      <c r="U12" s="212"/>
    </row>
    <row r="13" spans="1:21" ht="13.5">
      <c r="A13" s="68" t="str">
        <f t="shared" si="0"/>
        <v>Gastmannschaft 1</v>
      </c>
      <c r="B13" s="71">
        <v>11</v>
      </c>
      <c r="C13" s="67"/>
      <c r="D13" s="71">
        <v>11</v>
      </c>
      <c r="E13" s="86"/>
      <c r="F13" s="72">
        <v>11</v>
      </c>
      <c r="G13" s="73"/>
      <c r="O13" s="56" t="str">
        <f t="shared" si="1"/>
        <v>Heimmannschaft</v>
      </c>
      <c r="P13" s="61">
        <v>11</v>
      </c>
      <c r="Q13" s="62"/>
      <c r="R13" s="61">
        <v>11</v>
      </c>
      <c r="S13" s="62"/>
      <c r="T13" s="63">
        <v>11</v>
      </c>
      <c r="U13" s="60"/>
    </row>
    <row r="14" spans="1:21" ht="13.5">
      <c r="A14" s="68" t="str">
        <f t="shared" si="0"/>
        <v>Gastmannschaft 1</v>
      </c>
      <c r="B14" s="71">
        <v>12</v>
      </c>
      <c r="C14" s="67"/>
      <c r="D14" s="71">
        <v>12</v>
      </c>
      <c r="E14" s="86"/>
      <c r="F14" s="72">
        <v>12</v>
      </c>
      <c r="G14" s="73"/>
      <c r="O14" s="56" t="str">
        <f t="shared" si="1"/>
        <v>Heimmannschaft</v>
      </c>
      <c r="P14" s="61">
        <v>12</v>
      </c>
      <c r="Q14" s="62"/>
      <c r="R14" s="61">
        <v>12</v>
      </c>
      <c r="S14" s="62"/>
      <c r="T14" s="63">
        <v>12</v>
      </c>
      <c r="U14" s="64"/>
    </row>
    <row r="15" spans="1:21" ht="13.5">
      <c r="A15" s="68" t="str">
        <f t="shared" si="0"/>
        <v>Gastmannschaft 1</v>
      </c>
      <c r="B15" s="71">
        <v>13</v>
      </c>
      <c r="C15" s="67"/>
      <c r="D15" s="71">
        <v>13</v>
      </c>
      <c r="E15" s="86"/>
      <c r="F15" s="72">
        <v>13</v>
      </c>
      <c r="G15" s="73"/>
      <c r="H15" s="22">
        <v>1</v>
      </c>
      <c r="I15" s="6" t="s">
        <v>7</v>
      </c>
      <c r="J15" s="21">
        <v>1</v>
      </c>
      <c r="K15" s="20" t="s">
        <v>8</v>
      </c>
      <c r="L15" s="21">
        <v>1</v>
      </c>
      <c r="M15" s="21">
        <v>1</v>
      </c>
      <c r="O15" s="56" t="str">
        <f t="shared" si="1"/>
        <v>Heimmannschaft</v>
      </c>
      <c r="P15" s="61">
        <v>13</v>
      </c>
      <c r="Q15" s="62"/>
      <c r="R15" s="61">
        <v>13</v>
      </c>
      <c r="S15" s="62"/>
      <c r="T15" s="63">
        <v>13</v>
      </c>
      <c r="U15" s="64"/>
    </row>
    <row r="16" spans="1:21" ht="13.5">
      <c r="A16" s="68" t="str">
        <f t="shared" si="0"/>
        <v>Gastmannschaft 1</v>
      </c>
      <c r="B16" s="71">
        <v>14</v>
      </c>
      <c r="C16" s="67"/>
      <c r="D16" s="71">
        <v>14</v>
      </c>
      <c r="E16" s="86"/>
      <c r="F16" s="72">
        <v>14</v>
      </c>
      <c r="G16" s="73"/>
      <c r="H16" s="22"/>
      <c r="I16" s="6"/>
      <c r="L16" s="21"/>
      <c r="O16" s="56" t="str">
        <f t="shared" si="1"/>
        <v>Heimmannschaft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3.5">
      <c r="A17" s="68" t="str">
        <f t="shared" si="0"/>
        <v>Gastmannschaft 1</v>
      </c>
      <c r="B17" s="71">
        <v>15</v>
      </c>
      <c r="C17" s="67"/>
      <c r="D17" s="71">
        <v>15</v>
      </c>
      <c r="E17" s="86"/>
      <c r="F17" s="72">
        <v>15</v>
      </c>
      <c r="G17" s="73"/>
      <c r="H17" s="22"/>
      <c r="I17" s="6"/>
      <c r="L17" s="21"/>
      <c r="O17" s="56" t="str">
        <f t="shared" si="1"/>
        <v>Heimmannschaft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3.5">
      <c r="A18" s="68" t="str">
        <f t="shared" si="0"/>
        <v>Gastmannschaft 1</v>
      </c>
      <c r="B18" s="71">
        <v>16</v>
      </c>
      <c r="C18" s="67"/>
      <c r="D18" s="71">
        <v>16</v>
      </c>
      <c r="E18" s="86"/>
      <c r="F18" s="72">
        <v>16</v>
      </c>
      <c r="G18" s="73"/>
      <c r="H18" s="22"/>
      <c r="I18" s="6"/>
      <c r="L18" s="21"/>
      <c r="O18" s="56" t="str">
        <f t="shared" si="1"/>
        <v>Heimmannschaft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3.5">
      <c r="A19" s="68" t="str">
        <f t="shared" si="0"/>
        <v>Gastmannschaft 1</v>
      </c>
      <c r="B19" s="71">
        <v>17</v>
      </c>
      <c r="C19" s="67"/>
      <c r="D19" s="71">
        <v>17</v>
      </c>
      <c r="E19" s="86"/>
      <c r="F19" s="72">
        <v>17</v>
      </c>
      <c r="G19" s="73"/>
      <c r="H19" s="22"/>
      <c r="I19" s="6"/>
      <c r="L19" s="21"/>
      <c r="O19" s="56" t="str">
        <f t="shared" si="1"/>
        <v>Heimmannschaft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3.5">
      <c r="A20" s="68" t="str">
        <f t="shared" si="0"/>
        <v>Gastmannschaft 1</v>
      </c>
      <c r="B20" s="71">
        <v>18</v>
      </c>
      <c r="C20" s="67"/>
      <c r="D20" s="71">
        <v>18</v>
      </c>
      <c r="E20" s="86"/>
      <c r="F20" s="72">
        <v>18</v>
      </c>
      <c r="G20" s="73"/>
      <c r="H20" s="22"/>
      <c r="I20" s="6"/>
      <c r="L20" s="21"/>
      <c r="O20" s="56" t="str">
        <f t="shared" si="1"/>
        <v>Heimmannschaft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3.5">
      <c r="A21" s="68" t="str">
        <f t="shared" si="0"/>
        <v>Gastmannschaft 1</v>
      </c>
      <c r="B21" s="71">
        <v>19</v>
      </c>
      <c r="C21" s="67"/>
      <c r="D21" s="71">
        <v>19</v>
      </c>
      <c r="E21" s="86"/>
      <c r="F21" s="72">
        <v>19</v>
      </c>
      <c r="G21" s="73"/>
      <c r="H21" s="22"/>
      <c r="I21" s="6"/>
      <c r="L21" s="21"/>
      <c r="O21" s="56" t="str">
        <f t="shared" si="1"/>
        <v>Heimmannschaft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3.5">
      <c r="A22" s="68" t="str">
        <f t="shared" si="0"/>
        <v>Gastmannschaft 1</v>
      </c>
      <c r="B22" s="71">
        <v>20</v>
      </c>
      <c r="C22" s="67"/>
      <c r="D22" s="71">
        <v>20</v>
      </c>
      <c r="E22" s="86"/>
      <c r="F22" s="72">
        <v>20</v>
      </c>
      <c r="G22" s="73"/>
      <c r="H22" s="22"/>
      <c r="I22" s="6"/>
      <c r="L22" s="21"/>
      <c r="O22" s="56" t="str">
        <f t="shared" si="1"/>
        <v>Heimmannschaft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Gastmannschaft 1</v>
      </c>
      <c r="B23" s="71">
        <v>21</v>
      </c>
      <c r="C23" s="67"/>
      <c r="D23" s="71">
        <v>21</v>
      </c>
      <c r="E23" s="86"/>
      <c r="F23" s="72">
        <v>21</v>
      </c>
      <c r="G23" s="73"/>
      <c r="H23" s="22"/>
      <c r="I23" s="6"/>
      <c r="L23" s="21"/>
      <c r="O23" s="56" t="str">
        <f t="shared" si="1"/>
        <v>Heimmannschaft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7" t="s">
        <v>176</v>
      </c>
      <c r="B24" s="31">
        <v>1</v>
      </c>
      <c r="C24" s="43"/>
      <c r="D24" s="31">
        <v>1</v>
      </c>
      <c r="E24" s="88"/>
      <c r="F24" s="31">
        <v>1</v>
      </c>
      <c r="G24" s="32"/>
      <c r="H24" s="22">
        <v>2</v>
      </c>
      <c r="I24" s="6"/>
      <c r="J24" s="21">
        <v>2</v>
      </c>
      <c r="K24" s="20" t="s">
        <v>9</v>
      </c>
      <c r="L24" s="21">
        <v>2</v>
      </c>
      <c r="M24" s="21">
        <v>2</v>
      </c>
      <c r="O24" s="56" t="str">
        <f t="shared" si="1"/>
        <v>Heimmannschaft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3.5">
      <c r="A25" s="74" t="str">
        <f aca="true" t="shared" si="2" ref="A25:A44">$A$24</f>
        <v>Gastmannschaft 2</v>
      </c>
      <c r="B25" s="75">
        <v>2</v>
      </c>
      <c r="C25" s="67"/>
      <c r="D25" s="75">
        <v>2</v>
      </c>
      <c r="E25" s="86"/>
      <c r="F25" s="72">
        <v>2</v>
      </c>
      <c r="G25" s="76"/>
      <c r="H25" s="23"/>
      <c r="J25" s="21">
        <v>3</v>
      </c>
      <c r="K25" s="20" t="s">
        <v>10</v>
      </c>
      <c r="L25" s="21">
        <v>3</v>
      </c>
      <c r="M25" s="21">
        <v>3</v>
      </c>
      <c r="O25" s="56" t="str">
        <f t="shared" si="1"/>
        <v>Heimmannschaft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3.5">
      <c r="A26" s="74" t="str">
        <f t="shared" si="2"/>
        <v>Gastmannschaft 2</v>
      </c>
      <c r="B26" s="75">
        <v>3</v>
      </c>
      <c r="C26" s="67"/>
      <c r="D26" s="75">
        <v>3</v>
      </c>
      <c r="E26" s="86"/>
      <c r="F26" s="72">
        <v>3</v>
      </c>
      <c r="G26" s="76"/>
      <c r="H26" s="23"/>
      <c r="J26" s="21">
        <v>4</v>
      </c>
      <c r="K26" s="20" t="s">
        <v>11</v>
      </c>
      <c r="L26" s="21">
        <v>4</v>
      </c>
      <c r="M26" s="21">
        <v>4</v>
      </c>
      <c r="O26" s="56" t="str">
        <f t="shared" si="1"/>
        <v>Heimmannschaft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3.5">
      <c r="A27" s="74" t="str">
        <f t="shared" si="2"/>
        <v>Gastmannschaft 2</v>
      </c>
      <c r="B27" s="75">
        <v>4</v>
      </c>
      <c r="C27" s="67"/>
      <c r="D27" s="75">
        <v>4</v>
      </c>
      <c r="E27" s="86"/>
      <c r="F27" s="72">
        <v>4</v>
      </c>
      <c r="G27" s="76"/>
      <c r="H27" s="23"/>
      <c r="J27" s="21">
        <v>5</v>
      </c>
      <c r="K27" s="20" t="s">
        <v>12</v>
      </c>
      <c r="L27" s="21">
        <v>5</v>
      </c>
      <c r="M27" s="21">
        <v>5</v>
      </c>
      <c r="O27" s="56" t="str">
        <f t="shared" si="1"/>
        <v>Heimmannschaft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3.5">
      <c r="A28" s="74" t="str">
        <f t="shared" si="2"/>
        <v>Gastmannschaft 2</v>
      </c>
      <c r="B28" s="75">
        <v>5</v>
      </c>
      <c r="C28" s="67"/>
      <c r="D28" s="75">
        <v>5</v>
      </c>
      <c r="E28" s="86"/>
      <c r="F28" s="72">
        <v>5</v>
      </c>
      <c r="G28" s="76"/>
      <c r="H28" s="23"/>
      <c r="J28" s="21">
        <v>6</v>
      </c>
      <c r="K28" s="20" t="s">
        <v>13</v>
      </c>
      <c r="L28" s="21">
        <v>6</v>
      </c>
      <c r="M28" s="21">
        <v>6</v>
      </c>
      <c r="O28" s="56" t="str">
        <f t="shared" si="1"/>
        <v>Heimmannschaft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3.5">
      <c r="A29" s="74" t="str">
        <f t="shared" si="2"/>
        <v>Gastmannschaft 2</v>
      </c>
      <c r="B29" s="75">
        <v>6</v>
      </c>
      <c r="C29" s="67"/>
      <c r="D29" s="75">
        <v>6</v>
      </c>
      <c r="E29" s="86"/>
      <c r="F29" s="72">
        <v>6</v>
      </c>
      <c r="G29" s="76"/>
      <c r="H29" s="23"/>
      <c r="J29" s="21">
        <v>7</v>
      </c>
      <c r="K29" s="20" t="s">
        <v>14</v>
      </c>
      <c r="L29" s="21">
        <v>7</v>
      </c>
      <c r="M29" s="21" t="s">
        <v>15</v>
      </c>
      <c r="O29" s="56" t="str">
        <f t="shared" si="1"/>
        <v>Heimmannschaft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3.5">
      <c r="A30" s="74" t="str">
        <f t="shared" si="2"/>
        <v>Gastmannschaft 2</v>
      </c>
      <c r="B30" s="75">
        <v>7</v>
      </c>
      <c r="C30" s="67"/>
      <c r="D30" s="75">
        <v>7</v>
      </c>
      <c r="E30" s="86"/>
      <c r="F30" s="72">
        <v>7</v>
      </c>
      <c r="G30" s="76"/>
      <c r="J30" s="21">
        <v>8</v>
      </c>
      <c r="K30" s="20" t="s">
        <v>16</v>
      </c>
      <c r="L30" s="21">
        <v>8</v>
      </c>
      <c r="M30" s="21" t="s">
        <v>17</v>
      </c>
      <c r="O30" s="56" t="str">
        <f t="shared" si="1"/>
        <v>Heimmannschaft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3.5">
      <c r="A31" s="74" t="str">
        <f t="shared" si="2"/>
        <v>Gastmannschaft 2</v>
      </c>
      <c r="B31" s="75">
        <v>8</v>
      </c>
      <c r="C31" s="67"/>
      <c r="D31" s="75">
        <v>8</v>
      </c>
      <c r="E31" s="86"/>
      <c r="F31" s="72">
        <v>8</v>
      </c>
      <c r="G31" s="76"/>
      <c r="J31" s="21">
        <v>9</v>
      </c>
      <c r="K31" s="20" t="s">
        <v>18</v>
      </c>
      <c r="L31" s="21">
        <v>9</v>
      </c>
      <c r="O31" s="56" t="str">
        <f t="shared" si="1"/>
        <v>Heimmannschaft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3.5">
      <c r="A32" s="74" t="str">
        <f t="shared" si="2"/>
        <v>Gastmannschaft 2</v>
      </c>
      <c r="B32" s="75">
        <v>9</v>
      </c>
      <c r="C32" s="67"/>
      <c r="D32" s="75">
        <v>9</v>
      </c>
      <c r="E32" s="86"/>
      <c r="F32" s="72">
        <v>9</v>
      </c>
      <c r="G32" s="76"/>
      <c r="J32" s="21">
        <v>10</v>
      </c>
      <c r="K32" s="20" t="s">
        <v>19</v>
      </c>
      <c r="O32" s="56" t="str">
        <f t="shared" si="1"/>
        <v>Heimmannschaft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3.5">
      <c r="A33" s="74" t="str">
        <f t="shared" si="2"/>
        <v>Gastmannschaft 2</v>
      </c>
      <c r="B33" s="75">
        <v>10</v>
      </c>
      <c r="C33" s="67"/>
      <c r="D33" s="75">
        <v>10</v>
      </c>
      <c r="E33" s="86"/>
      <c r="F33" s="72">
        <v>10</v>
      </c>
      <c r="G33" s="76"/>
      <c r="J33" s="21">
        <v>11</v>
      </c>
      <c r="K33" s="20" t="s">
        <v>20</v>
      </c>
      <c r="O33" s="56" t="str">
        <f t="shared" si="1"/>
        <v>Heimmannschaft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3.5">
      <c r="A34" s="74" t="str">
        <f t="shared" si="2"/>
        <v>Gastmannschaft 2</v>
      </c>
      <c r="B34" s="75">
        <v>11</v>
      </c>
      <c r="C34" s="67"/>
      <c r="D34" s="75">
        <v>11</v>
      </c>
      <c r="E34" s="86"/>
      <c r="F34" s="72">
        <v>11</v>
      </c>
      <c r="G34" s="76"/>
      <c r="J34" s="21">
        <v>12</v>
      </c>
      <c r="K34" s="20" t="s">
        <v>21</v>
      </c>
      <c r="O34" s="56" t="str">
        <f t="shared" si="1"/>
        <v>Heimmannschaft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3.5">
      <c r="A35" s="74" t="str">
        <f t="shared" si="2"/>
        <v>Gastmannschaft 2</v>
      </c>
      <c r="B35" s="75">
        <v>12</v>
      </c>
      <c r="C35" s="67"/>
      <c r="D35" s="75">
        <v>12</v>
      </c>
      <c r="E35" s="86"/>
      <c r="F35" s="72">
        <v>12</v>
      </c>
      <c r="G35" s="76"/>
      <c r="J35" s="21">
        <v>13</v>
      </c>
      <c r="O35" s="56" t="str">
        <f t="shared" si="1"/>
        <v>Heimmannschaft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3.5">
      <c r="A36" s="74" t="str">
        <f t="shared" si="2"/>
        <v>Gastmannschaft 2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Heimmannschaft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3.5">
      <c r="A37" s="74" t="str">
        <f t="shared" si="2"/>
        <v>Gastmannschaft 2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Heimmannschaft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3.5">
      <c r="A38" s="74" t="str">
        <f t="shared" si="2"/>
        <v>Gastmannschaft 2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Heimmannschaft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3.5">
      <c r="A39" s="74" t="str">
        <f t="shared" si="2"/>
        <v>Gastmannschaft 2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Heimmannschaft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3.5">
      <c r="A40" s="74" t="str">
        <f t="shared" si="2"/>
        <v>Gastmannschaft 2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Heimmannschaft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3.5">
      <c r="A41" s="74" t="str">
        <f t="shared" si="2"/>
        <v>Gastmannschaft 2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Heimmannschaft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3.5">
      <c r="A42" s="74" t="str">
        <f t="shared" si="2"/>
        <v>Gastmannschaft 2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Heimmannschaft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3.5">
      <c r="A43" s="74" t="str">
        <f t="shared" si="2"/>
        <v>Gastmannschaft 2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Heimmannschaft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3.5">
      <c r="A44" s="74" t="str">
        <f t="shared" si="2"/>
        <v>Gastmannschaft 2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7" t="s">
        <v>177</v>
      </c>
      <c r="B45" s="33">
        <v>1</v>
      </c>
      <c r="C45" s="44"/>
      <c r="D45" s="33">
        <v>1</v>
      </c>
      <c r="E45" s="89"/>
      <c r="F45" s="35">
        <v>1</v>
      </c>
      <c r="G45" s="34"/>
    </row>
    <row r="46" spans="1:7" ht="13.5">
      <c r="A46" s="68" t="str">
        <f aca="true" t="shared" si="3" ref="A46:A65">$A$45</f>
        <v>Gastmannschaft 3</v>
      </c>
      <c r="B46" s="69">
        <v>2</v>
      </c>
      <c r="C46" s="67"/>
      <c r="D46" s="69">
        <v>2</v>
      </c>
      <c r="E46" s="90"/>
      <c r="F46" s="39">
        <v>2</v>
      </c>
      <c r="G46" s="70"/>
    </row>
    <row r="47" spans="1:7" ht="13.5">
      <c r="A47" s="68" t="str">
        <f t="shared" si="3"/>
        <v>Gastmannschaft 3</v>
      </c>
      <c r="B47" s="69">
        <v>3</v>
      </c>
      <c r="C47" s="67"/>
      <c r="D47" s="69">
        <v>3</v>
      </c>
      <c r="E47" s="90"/>
      <c r="F47" s="39">
        <v>3</v>
      </c>
      <c r="G47" s="70"/>
    </row>
    <row r="48" spans="1:7" ht="13.5">
      <c r="A48" s="68" t="str">
        <f t="shared" si="3"/>
        <v>Gastmannschaft 3</v>
      </c>
      <c r="B48" s="69">
        <v>4</v>
      </c>
      <c r="C48" s="67"/>
      <c r="D48" s="69">
        <v>4</v>
      </c>
      <c r="E48" s="90"/>
      <c r="F48" s="39">
        <v>4</v>
      </c>
      <c r="G48" s="70"/>
    </row>
    <row r="49" spans="1:7" ht="13.5">
      <c r="A49" s="68" t="str">
        <f t="shared" si="3"/>
        <v>Gastmannschaft 3</v>
      </c>
      <c r="B49" s="71">
        <v>5</v>
      </c>
      <c r="C49" s="67"/>
      <c r="D49" s="71">
        <v>5</v>
      </c>
      <c r="E49" s="86"/>
      <c r="F49" s="72">
        <v>5</v>
      </c>
      <c r="G49" s="70"/>
    </row>
    <row r="50" spans="1:7" ht="13.5">
      <c r="A50" s="68" t="str">
        <f t="shared" si="3"/>
        <v>Gastmannschaft 3</v>
      </c>
      <c r="B50" s="71">
        <v>6</v>
      </c>
      <c r="C50" s="67"/>
      <c r="D50" s="71">
        <v>6</v>
      </c>
      <c r="E50" s="86"/>
      <c r="F50" s="72">
        <v>6</v>
      </c>
      <c r="G50" s="70"/>
    </row>
    <row r="51" spans="1:7" ht="13.5">
      <c r="A51" s="68" t="str">
        <f t="shared" si="3"/>
        <v>Gastmannschaft 3</v>
      </c>
      <c r="B51" s="71">
        <v>7</v>
      </c>
      <c r="C51" s="67"/>
      <c r="D51" s="71">
        <v>7</v>
      </c>
      <c r="E51" s="86"/>
      <c r="F51" s="72">
        <v>7</v>
      </c>
      <c r="G51" s="70"/>
    </row>
    <row r="52" spans="1:7" ht="13.5">
      <c r="A52" s="68" t="str">
        <f t="shared" si="3"/>
        <v>Gastmannschaft 3</v>
      </c>
      <c r="B52" s="71">
        <v>8</v>
      </c>
      <c r="C52" s="67"/>
      <c r="D52" s="71">
        <v>8</v>
      </c>
      <c r="E52" s="86"/>
      <c r="F52" s="72">
        <v>8</v>
      </c>
      <c r="G52" s="70"/>
    </row>
    <row r="53" spans="1:7" ht="13.5">
      <c r="A53" s="68" t="str">
        <f t="shared" si="3"/>
        <v>Gastmannschaft 3</v>
      </c>
      <c r="B53" s="71">
        <v>9</v>
      </c>
      <c r="C53" s="67"/>
      <c r="D53" s="71">
        <v>9</v>
      </c>
      <c r="E53" s="86"/>
      <c r="F53" s="72">
        <v>9</v>
      </c>
      <c r="G53" s="70"/>
    </row>
    <row r="54" spans="1:7" ht="13.5">
      <c r="A54" s="68" t="str">
        <f t="shared" si="3"/>
        <v>Gastmannschaft 3</v>
      </c>
      <c r="B54" s="71">
        <v>10</v>
      </c>
      <c r="C54" s="67"/>
      <c r="D54" s="71">
        <v>10</v>
      </c>
      <c r="E54" s="86"/>
      <c r="F54" s="72">
        <v>10</v>
      </c>
      <c r="G54" s="70"/>
    </row>
    <row r="55" spans="1:7" ht="13.5">
      <c r="A55" s="68" t="str">
        <f t="shared" si="3"/>
        <v>Gastmannschaft 3</v>
      </c>
      <c r="B55" s="71">
        <v>11</v>
      </c>
      <c r="C55" s="67"/>
      <c r="D55" s="71">
        <v>11</v>
      </c>
      <c r="E55" s="86"/>
      <c r="F55" s="72">
        <v>11</v>
      </c>
      <c r="G55" s="70"/>
    </row>
    <row r="56" spans="1:7" ht="13.5">
      <c r="A56" s="68" t="str">
        <f t="shared" si="3"/>
        <v>Gastmannschaft 3</v>
      </c>
      <c r="B56" s="71">
        <v>12</v>
      </c>
      <c r="C56" s="67"/>
      <c r="D56" s="71">
        <v>12</v>
      </c>
      <c r="E56" s="86"/>
      <c r="F56" s="72">
        <v>12</v>
      </c>
      <c r="G56" s="70"/>
    </row>
    <row r="57" spans="1:7" ht="13.5">
      <c r="A57" s="68" t="str">
        <f t="shared" si="3"/>
        <v>Gastmannschaft 3</v>
      </c>
      <c r="B57" s="71">
        <v>13</v>
      </c>
      <c r="C57" s="67"/>
      <c r="D57" s="71">
        <v>13</v>
      </c>
      <c r="E57" s="86"/>
      <c r="F57" s="72">
        <v>13</v>
      </c>
      <c r="G57" s="70"/>
    </row>
    <row r="58" spans="1:7" ht="13.5">
      <c r="A58" s="68" t="str">
        <f t="shared" si="3"/>
        <v>Gastmannschaft 3</v>
      </c>
      <c r="B58" s="71">
        <v>14</v>
      </c>
      <c r="C58" s="67"/>
      <c r="D58" s="71">
        <v>14</v>
      </c>
      <c r="E58" s="86"/>
      <c r="F58" s="72">
        <v>14</v>
      </c>
      <c r="G58" s="70"/>
    </row>
    <row r="59" spans="1:7" ht="13.5">
      <c r="A59" s="68" t="str">
        <f t="shared" si="3"/>
        <v>Gastmannschaft 3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3.5">
      <c r="A60" s="68" t="str">
        <f t="shared" si="3"/>
        <v>Gastmannschaft 3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3.5">
      <c r="A61" s="68" t="str">
        <f t="shared" si="3"/>
        <v>Gastmannschaft 3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3.5">
      <c r="A62" s="68" t="str">
        <f t="shared" si="3"/>
        <v>Gastmannschaft 3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3.5">
      <c r="A63" s="68" t="str">
        <f t="shared" si="3"/>
        <v>Gastmannschaft 3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3.5">
      <c r="A64" s="68" t="str">
        <f t="shared" si="3"/>
        <v>Gastmannschaft 3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3.5">
      <c r="A65" s="68" t="str">
        <f t="shared" si="3"/>
        <v>Gastmannschaft 3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7" t="s">
        <v>178</v>
      </c>
      <c r="B66" s="35">
        <v>1</v>
      </c>
      <c r="C66" s="44"/>
      <c r="D66" s="35">
        <v>1</v>
      </c>
      <c r="E66" s="89"/>
      <c r="F66" s="35">
        <v>1</v>
      </c>
      <c r="G66" s="34"/>
    </row>
    <row r="67" spans="1:7" ht="13.5">
      <c r="A67" s="74" t="str">
        <f aca="true" t="shared" si="4" ref="A67:A86">$A$66</f>
        <v>Gastmannschaft 4</v>
      </c>
      <c r="B67" s="75">
        <v>2</v>
      </c>
      <c r="C67" s="67"/>
      <c r="D67" s="75">
        <v>2</v>
      </c>
      <c r="E67" s="86"/>
      <c r="F67" s="72">
        <v>2</v>
      </c>
      <c r="G67" s="76"/>
    </row>
    <row r="68" spans="1:7" ht="13.5">
      <c r="A68" s="74" t="str">
        <f t="shared" si="4"/>
        <v>Gastmannschaft 4</v>
      </c>
      <c r="B68" s="75">
        <v>3</v>
      </c>
      <c r="C68" s="67"/>
      <c r="D68" s="75">
        <v>3</v>
      </c>
      <c r="E68" s="86"/>
      <c r="F68" s="72">
        <v>3</v>
      </c>
      <c r="G68" s="76"/>
    </row>
    <row r="69" spans="1:7" ht="13.5">
      <c r="A69" s="74" t="str">
        <f t="shared" si="4"/>
        <v>Gastmannschaft 4</v>
      </c>
      <c r="B69" s="75">
        <v>4</v>
      </c>
      <c r="C69" s="67"/>
      <c r="D69" s="75">
        <v>4</v>
      </c>
      <c r="E69" s="86"/>
      <c r="F69" s="72">
        <v>4</v>
      </c>
      <c r="G69" s="76"/>
    </row>
    <row r="70" spans="1:7" ht="13.5">
      <c r="A70" s="74" t="str">
        <f t="shared" si="4"/>
        <v>Gastmannschaft 4</v>
      </c>
      <c r="B70" s="75">
        <v>5</v>
      </c>
      <c r="C70" s="67"/>
      <c r="D70" s="75">
        <v>5</v>
      </c>
      <c r="E70" s="86"/>
      <c r="F70" s="72">
        <v>5</v>
      </c>
      <c r="G70" s="76"/>
    </row>
    <row r="71" spans="1:7" ht="13.5">
      <c r="A71" s="74" t="str">
        <f t="shared" si="4"/>
        <v>Gastmannschaft 4</v>
      </c>
      <c r="B71" s="75">
        <v>6</v>
      </c>
      <c r="C71" s="67"/>
      <c r="D71" s="75">
        <v>6</v>
      </c>
      <c r="E71" s="86"/>
      <c r="F71" s="72">
        <v>6</v>
      </c>
      <c r="G71" s="76"/>
    </row>
    <row r="72" spans="1:7" ht="13.5">
      <c r="A72" s="74" t="str">
        <f t="shared" si="4"/>
        <v>Gastmannschaft 4</v>
      </c>
      <c r="B72" s="75">
        <v>7</v>
      </c>
      <c r="C72" s="67"/>
      <c r="D72" s="75">
        <v>7</v>
      </c>
      <c r="E72" s="86"/>
      <c r="F72" s="72">
        <v>7</v>
      </c>
      <c r="G72" s="76"/>
    </row>
    <row r="73" spans="1:7" ht="13.5">
      <c r="A73" s="74" t="str">
        <f t="shared" si="4"/>
        <v>Gastmannschaft 4</v>
      </c>
      <c r="B73" s="75">
        <v>8</v>
      </c>
      <c r="C73" s="67"/>
      <c r="D73" s="75">
        <v>8</v>
      </c>
      <c r="E73" s="86"/>
      <c r="F73" s="72">
        <v>8</v>
      </c>
      <c r="G73" s="76"/>
    </row>
    <row r="74" spans="1:7" ht="13.5">
      <c r="A74" s="74" t="str">
        <f t="shared" si="4"/>
        <v>Gastmannschaft 4</v>
      </c>
      <c r="B74" s="75">
        <v>9</v>
      </c>
      <c r="C74" s="67" t="s">
        <v>91</v>
      </c>
      <c r="D74" s="75">
        <v>9</v>
      </c>
      <c r="E74" s="86"/>
      <c r="F74" s="72">
        <v>9</v>
      </c>
      <c r="G74" s="215"/>
    </row>
    <row r="75" spans="1:7" ht="13.5">
      <c r="A75" s="74" t="str">
        <f t="shared" si="4"/>
        <v>Gastmannschaft 4</v>
      </c>
      <c r="B75" s="75">
        <v>10</v>
      </c>
      <c r="C75" s="67" t="s">
        <v>91</v>
      </c>
      <c r="D75" s="75">
        <v>10</v>
      </c>
      <c r="E75" s="86" t="s">
        <v>91</v>
      </c>
      <c r="F75" s="72">
        <v>10</v>
      </c>
      <c r="G75" s="215"/>
    </row>
    <row r="76" spans="1:7" ht="13.5">
      <c r="A76" s="74" t="str">
        <f t="shared" si="4"/>
        <v>Gastmannschaft 4</v>
      </c>
      <c r="B76" s="75">
        <v>11</v>
      </c>
      <c r="C76" s="67"/>
      <c r="D76" s="75">
        <v>11</v>
      </c>
      <c r="E76" s="86"/>
      <c r="F76" s="72">
        <v>11</v>
      </c>
      <c r="G76" s="76"/>
    </row>
    <row r="77" spans="1:7" ht="13.5">
      <c r="A77" s="74" t="str">
        <f t="shared" si="4"/>
        <v>Gastmannschaft 4</v>
      </c>
      <c r="B77" s="75">
        <v>12</v>
      </c>
      <c r="C77" s="67"/>
      <c r="D77" s="75">
        <v>12</v>
      </c>
      <c r="E77" s="86"/>
      <c r="F77" s="72">
        <v>12</v>
      </c>
      <c r="G77" s="76"/>
    </row>
    <row r="78" spans="1:7" ht="13.5">
      <c r="A78" s="74" t="str">
        <f t="shared" si="4"/>
        <v>Gastmannschaft 4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3.5">
      <c r="A79" s="74" t="str">
        <f t="shared" si="4"/>
        <v>Gastmannschaft 4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3.5">
      <c r="A80" s="74" t="str">
        <f t="shared" si="4"/>
        <v>Gastmannschaft 4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3.5">
      <c r="A81" s="74" t="str">
        <f t="shared" si="4"/>
        <v>Gastmannschaft 4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3.5">
      <c r="A82" s="74" t="str">
        <f t="shared" si="4"/>
        <v>Gastmannschaft 4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3.5">
      <c r="A83" s="74" t="str">
        <f t="shared" si="4"/>
        <v>Gastmannschaft 4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3.5">
      <c r="A84" s="74" t="str">
        <f t="shared" si="4"/>
        <v>Gastmannschaft 4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3.5">
      <c r="A85" s="74" t="str">
        <f t="shared" si="4"/>
        <v>Gastmannschaft 4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3.5">
      <c r="A86" s="74" t="str">
        <f t="shared" si="4"/>
        <v>Gastmannschaft 4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7" t="s">
        <v>179</v>
      </c>
      <c r="B87" s="33">
        <v>1</v>
      </c>
      <c r="C87" s="44"/>
      <c r="D87" s="33">
        <v>1</v>
      </c>
      <c r="E87" s="89"/>
      <c r="F87" s="35">
        <v>1</v>
      </c>
      <c r="G87" s="34"/>
    </row>
    <row r="88" spans="1:13" ht="13.5">
      <c r="A88" s="68" t="str">
        <f aca="true" t="shared" si="5" ref="A88:A107">$A$87</f>
        <v>Gastmanschaft 5</v>
      </c>
      <c r="B88" s="71">
        <v>2</v>
      </c>
      <c r="C88" s="67"/>
      <c r="D88" s="75">
        <v>2</v>
      </c>
      <c r="E88" s="86"/>
      <c r="F88" s="72">
        <v>2</v>
      </c>
      <c r="G88" s="214"/>
      <c r="H88" s="26" t="s">
        <v>37</v>
      </c>
      <c r="I88" s="26" t="s">
        <v>38</v>
      </c>
      <c r="J88" s="26" t="s">
        <v>39</v>
      </c>
      <c r="K88" s="26" t="s">
        <v>40</v>
      </c>
      <c r="L88" s="26" t="s">
        <v>41</v>
      </c>
      <c r="M88" s="26" t="s">
        <v>42</v>
      </c>
    </row>
    <row r="89" spans="1:7" ht="13.5">
      <c r="A89" s="68" t="str">
        <f t="shared" si="5"/>
        <v>Gastmanschaft 5</v>
      </c>
      <c r="B89" s="71">
        <v>3</v>
      </c>
      <c r="C89" s="67"/>
      <c r="D89" s="75">
        <v>3</v>
      </c>
      <c r="E89" s="86"/>
      <c r="F89" s="72">
        <v>3</v>
      </c>
      <c r="G89" s="214"/>
    </row>
    <row r="90" spans="1:7" ht="13.5">
      <c r="A90" s="68" t="str">
        <f t="shared" si="5"/>
        <v>Gastmanschaft 5</v>
      </c>
      <c r="B90" s="71">
        <v>4</v>
      </c>
      <c r="C90" s="67"/>
      <c r="D90" s="75">
        <v>4</v>
      </c>
      <c r="E90" s="86"/>
      <c r="F90" s="72">
        <v>4</v>
      </c>
      <c r="G90" s="214"/>
    </row>
    <row r="91" spans="1:7" ht="13.5">
      <c r="A91" s="68" t="str">
        <f t="shared" si="5"/>
        <v>Gastmanschaft 5</v>
      </c>
      <c r="B91" s="71">
        <v>5</v>
      </c>
      <c r="C91" s="67"/>
      <c r="D91" s="75">
        <v>5</v>
      </c>
      <c r="E91" s="86"/>
      <c r="F91" s="72">
        <v>5</v>
      </c>
      <c r="G91" s="214"/>
    </row>
    <row r="92" spans="1:7" ht="13.5">
      <c r="A92" s="68" t="str">
        <f t="shared" si="5"/>
        <v>Gastmanschaft 5</v>
      </c>
      <c r="B92" s="71">
        <v>6</v>
      </c>
      <c r="C92" s="67"/>
      <c r="D92" s="75">
        <v>6</v>
      </c>
      <c r="E92" s="86"/>
      <c r="F92" s="72">
        <v>6</v>
      </c>
      <c r="G92" s="214"/>
    </row>
    <row r="93" spans="1:7" ht="13.5">
      <c r="A93" s="68" t="str">
        <f t="shared" si="5"/>
        <v>Gastmanschaft 5</v>
      </c>
      <c r="B93" s="71">
        <v>7</v>
      </c>
      <c r="C93" s="67"/>
      <c r="D93" s="75">
        <v>7</v>
      </c>
      <c r="E93" s="86"/>
      <c r="F93" s="72">
        <v>7</v>
      </c>
      <c r="G93" s="214"/>
    </row>
    <row r="94" spans="1:7" ht="13.5">
      <c r="A94" s="68" t="str">
        <f t="shared" si="5"/>
        <v>Gastmanschaft 5</v>
      </c>
      <c r="B94" s="71">
        <v>8</v>
      </c>
      <c r="C94" s="67"/>
      <c r="D94" s="75">
        <v>8</v>
      </c>
      <c r="E94" s="86"/>
      <c r="F94" s="72">
        <v>8</v>
      </c>
      <c r="G94" s="214"/>
    </row>
    <row r="95" spans="1:7" ht="13.5">
      <c r="A95" s="68" t="str">
        <f t="shared" si="5"/>
        <v>Gastmanschaft 5</v>
      </c>
      <c r="B95" s="71">
        <v>9</v>
      </c>
      <c r="C95" s="67"/>
      <c r="D95" s="75">
        <v>9</v>
      </c>
      <c r="E95" s="86"/>
      <c r="F95" s="72">
        <v>9</v>
      </c>
      <c r="G95" s="214"/>
    </row>
    <row r="96" spans="1:7" ht="13.5">
      <c r="A96" s="68" t="str">
        <f t="shared" si="5"/>
        <v>Gastmanschaft 5</v>
      </c>
      <c r="B96" s="71">
        <v>10</v>
      </c>
      <c r="C96" s="67"/>
      <c r="D96" s="75">
        <v>10</v>
      </c>
      <c r="E96" s="86"/>
      <c r="F96" s="72">
        <v>10</v>
      </c>
      <c r="G96" s="214"/>
    </row>
    <row r="97" spans="1:7" ht="13.5">
      <c r="A97" s="68" t="str">
        <f t="shared" si="5"/>
        <v>Gastmanschaft 5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3.5">
      <c r="A98" s="68" t="str">
        <f t="shared" si="5"/>
        <v>Gastmanschaft 5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3.5">
      <c r="A99" s="68" t="str">
        <f t="shared" si="5"/>
        <v>Gastmanschaft 5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3.5">
      <c r="A100" s="68" t="str">
        <f t="shared" si="5"/>
        <v>Gastmanschaft 5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3.5">
      <c r="A101" s="68" t="str">
        <f t="shared" si="5"/>
        <v>Gastmanschaft 5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3.5">
      <c r="A102" s="68" t="str">
        <f t="shared" si="5"/>
        <v>Gastmanschaft 5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3.5">
      <c r="A103" s="68" t="str">
        <f t="shared" si="5"/>
        <v>Gastmanschaft 5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3.5">
      <c r="A104" s="68" t="str">
        <f t="shared" si="5"/>
        <v>Gastmanschaft 5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3.5">
      <c r="A105" s="68" t="str">
        <f t="shared" si="5"/>
        <v>Gastmanschaft 5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3.5">
      <c r="A106" s="68" t="str">
        <f t="shared" si="5"/>
        <v>Gastmanschaft 5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3.5">
      <c r="A107" s="68" t="str">
        <f t="shared" si="5"/>
        <v>Gastmanschaft 5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7" t="s">
        <v>180</v>
      </c>
      <c r="B108" s="35">
        <v>1</v>
      </c>
      <c r="C108" s="44"/>
      <c r="D108" s="35">
        <v>1</v>
      </c>
      <c r="E108" s="89"/>
      <c r="F108" s="35">
        <v>1</v>
      </c>
      <c r="G108" s="34"/>
    </row>
    <row r="109" spans="1:7" ht="13.5">
      <c r="A109" s="74" t="str">
        <f aca="true" t="shared" si="6" ref="A109:A128">$A$108</f>
        <v>Gastmannschaft 6</v>
      </c>
      <c r="B109" s="75">
        <v>2</v>
      </c>
      <c r="C109" s="67"/>
      <c r="D109" s="75">
        <v>2</v>
      </c>
      <c r="E109" s="86"/>
      <c r="F109" s="72">
        <v>2</v>
      </c>
      <c r="G109" s="76"/>
    </row>
    <row r="110" spans="1:7" ht="13.5">
      <c r="A110" s="74" t="str">
        <f t="shared" si="6"/>
        <v>Gastmannschaft 6</v>
      </c>
      <c r="B110" s="75">
        <v>3</v>
      </c>
      <c r="C110" s="67"/>
      <c r="D110" s="75">
        <v>3</v>
      </c>
      <c r="E110" s="86"/>
      <c r="F110" s="72">
        <v>3</v>
      </c>
      <c r="G110" s="76"/>
    </row>
    <row r="111" spans="1:7" ht="13.5">
      <c r="A111" s="74" t="str">
        <f t="shared" si="6"/>
        <v>Gastmannschaft 6</v>
      </c>
      <c r="B111" s="75">
        <v>4</v>
      </c>
      <c r="C111" s="67"/>
      <c r="D111" s="75">
        <v>4</v>
      </c>
      <c r="E111" s="86"/>
      <c r="F111" s="72">
        <v>4</v>
      </c>
      <c r="G111" s="76"/>
    </row>
    <row r="112" spans="1:7" ht="13.5">
      <c r="A112" s="74" t="str">
        <f t="shared" si="6"/>
        <v>Gastmannschaft 6</v>
      </c>
      <c r="B112" s="75">
        <v>5</v>
      </c>
      <c r="C112" s="67"/>
      <c r="D112" s="75">
        <v>5</v>
      </c>
      <c r="E112" s="86"/>
      <c r="F112" s="72">
        <v>5</v>
      </c>
      <c r="G112" s="76"/>
    </row>
    <row r="113" spans="1:7" ht="13.5">
      <c r="A113" s="74" t="str">
        <f t="shared" si="6"/>
        <v>Gastmannschaft 6</v>
      </c>
      <c r="B113" s="75">
        <v>6</v>
      </c>
      <c r="C113" s="67"/>
      <c r="D113" s="75">
        <v>6</v>
      </c>
      <c r="E113" s="86"/>
      <c r="F113" s="72">
        <v>6</v>
      </c>
      <c r="G113" s="76"/>
    </row>
    <row r="114" spans="1:7" ht="13.5">
      <c r="A114" s="74" t="str">
        <f t="shared" si="6"/>
        <v>Gastmannschaft 6</v>
      </c>
      <c r="B114" s="75">
        <v>7</v>
      </c>
      <c r="C114" s="67"/>
      <c r="D114" s="75">
        <v>7</v>
      </c>
      <c r="E114" s="86"/>
      <c r="F114" s="72">
        <v>7</v>
      </c>
      <c r="G114" s="215"/>
    </row>
    <row r="115" spans="1:7" ht="13.5">
      <c r="A115" s="74" t="str">
        <f t="shared" si="6"/>
        <v>Gastmannschaft 6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3.5">
      <c r="A116" s="74" t="str">
        <f t="shared" si="6"/>
        <v>Gastmannschaft 6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3.5">
      <c r="A117" s="74" t="str">
        <f t="shared" si="6"/>
        <v>Gastmannschaft 6</v>
      </c>
      <c r="B117" s="75">
        <v>10</v>
      </c>
      <c r="C117" s="67"/>
      <c r="D117" s="75">
        <v>10</v>
      </c>
      <c r="E117" s="86" t="s">
        <v>91</v>
      </c>
      <c r="F117" s="72">
        <v>10</v>
      </c>
      <c r="G117" s="215"/>
    </row>
    <row r="118" spans="1:7" ht="13.5">
      <c r="A118" s="74" t="str">
        <f t="shared" si="6"/>
        <v>Gastmannschaft 6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3.5">
      <c r="A119" s="74" t="str">
        <f t="shared" si="6"/>
        <v>Gastmannschaft 6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3.5">
      <c r="A120" s="74" t="str">
        <f t="shared" si="6"/>
        <v>Gastmannschaft 6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3.5">
      <c r="A121" s="74" t="str">
        <f t="shared" si="6"/>
        <v>Gastmannschaft 6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3.5">
      <c r="A122" s="74" t="str">
        <f t="shared" si="6"/>
        <v>Gastmannschaft 6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3.5">
      <c r="A123" s="74" t="str">
        <f t="shared" si="6"/>
        <v>Gastmannschaft 6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3.5">
      <c r="A124" s="74" t="str">
        <f t="shared" si="6"/>
        <v>Gastmannschaft 6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3.5">
      <c r="A125" s="74" t="str">
        <f t="shared" si="6"/>
        <v>Gastmannschaft 6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3.5">
      <c r="A126" s="74" t="str">
        <f t="shared" si="6"/>
        <v>Gastmannschaft 6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3.5">
      <c r="A127" s="74" t="str">
        <f t="shared" si="6"/>
        <v>Gastmannschaft 6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3.5">
      <c r="A128" s="74" t="str">
        <f t="shared" si="6"/>
        <v>Gastmannschaft 6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4.75">
      <c r="A129" s="27" t="s">
        <v>181</v>
      </c>
      <c r="B129" s="35">
        <v>1</v>
      </c>
      <c r="C129" s="44"/>
      <c r="D129" s="35">
        <v>1</v>
      </c>
      <c r="E129" s="89"/>
      <c r="F129" s="35">
        <v>1</v>
      </c>
      <c r="G129" s="34"/>
    </row>
    <row r="130" spans="1:7" ht="13.5">
      <c r="A130" s="74" t="str">
        <f aca="true" t="shared" si="7" ref="A130:A149">$A$129</f>
        <v>Gastmannschaft 7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3.5">
      <c r="A131" s="74" t="str">
        <f t="shared" si="7"/>
        <v>Gastmannschaft 7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3.5">
      <c r="A132" s="74" t="str">
        <f t="shared" si="7"/>
        <v>Gastmannschaft 7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3.5">
      <c r="A133" s="74" t="str">
        <f t="shared" si="7"/>
        <v>Gastmannschaft 7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3.5">
      <c r="A134" s="74" t="str">
        <f t="shared" si="7"/>
        <v>Gastmannschaft 7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3.5">
      <c r="A135" s="74" t="str">
        <f t="shared" si="7"/>
        <v>Gastmannschaft 7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3.5">
      <c r="A136" s="74" t="str">
        <f t="shared" si="7"/>
        <v>Gastmannschaft 7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3.5">
      <c r="A137" s="74" t="str">
        <f t="shared" si="7"/>
        <v>Gastmannschaft 7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3.5">
      <c r="A138" s="74" t="str">
        <f t="shared" si="7"/>
        <v>Gastmannschaft 7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3.5">
      <c r="A139" s="74" t="str">
        <f t="shared" si="7"/>
        <v>Gastmannschaft 7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3.5">
      <c r="A140" s="74" t="str">
        <f t="shared" si="7"/>
        <v>Gastmannschaft 7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3.5">
      <c r="A141" s="74" t="str">
        <f t="shared" si="7"/>
        <v>Gastmannschaft 7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3.5">
      <c r="A142" s="74" t="str">
        <f t="shared" si="7"/>
        <v>Gastmannschaft 7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3.5">
      <c r="A143" s="74" t="str">
        <f t="shared" si="7"/>
        <v>Gastmannschaft 7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3.5">
      <c r="A144" s="74" t="str">
        <f t="shared" si="7"/>
        <v>Gastmannschaft 7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3.5">
      <c r="A145" s="74" t="str">
        <f t="shared" si="7"/>
        <v>Gastmannschaft 7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3.5">
      <c r="A146" s="74" t="str">
        <f t="shared" si="7"/>
        <v>Gastmannschaft 7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3.5">
      <c r="A147" s="74" t="str">
        <f t="shared" si="7"/>
        <v>Gastmannschaft 7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3.5">
      <c r="A148" s="74" t="str">
        <f t="shared" si="7"/>
        <v>Gastmannschaft 7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3.5">
      <c r="A149" s="74" t="str">
        <f t="shared" si="7"/>
        <v>Gastmannschaft 7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4.75">
      <c r="A150" s="27" t="s">
        <v>170</v>
      </c>
      <c r="B150" s="35">
        <v>1</v>
      </c>
      <c r="C150" s="44"/>
      <c r="D150" s="35">
        <v>1</v>
      </c>
      <c r="E150" s="89"/>
      <c r="F150" s="35">
        <v>1</v>
      </c>
      <c r="G150" s="34"/>
    </row>
    <row r="151" spans="1:7" ht="13.5">
      <c r="A151" s="74" t="str">
        <f aca="true" t="shared" si="8" ref="A151:A170">$A$150</f>
        <v>Gast8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3.5">
      <c r="A152" s="74" t="str">
        <f t="shared" si="8"/>
        <v>Gast8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3.5">
      <c r="A153" s="74" t="str">
        <f t="shared" si="8"/>
        <v>Gast8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3.5">
      <c r="A154" s="74" t="str">
        <f t="shared" si="8"/>
        <v>Gast8</v>
      </c>
      <c r="B154" s="75">
        <v>5</v>
      </c>
      <c r="C154" s="67"/>
      <c r="D154" s="75">
        <v>5</v>
      </c>
      <c r="E154" s="86"/>
      <c r="F154" s="72">
        <v>5</v>
      </c>
      <c r="G154" s="215"/>
    </row>
    <row r="155" spans="1:7" ht="13.5">
      <c r="A155" s="74" t="str">
        <f t="shared" si="8"/>
        <v>Gast8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3.5">
      <c r="A156" s="74" t="str">
        <f t="shared" si="8"/>
        <v>Gast8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3.5">
      <c r="A157" s="74" t="str">
        <f t="shared" si="8"/>
        <v>Gast8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3.5">
      <c r="A158" s="74" t="str">
        <f t="shared" si="8"/>
        <v>Gast8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3.5">
      <c r="A159" s="74" t="str">
        <f t="shared" si="8"/>
        <v>Gast8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3.5">
      <c r="A160" s="74" t="str">
        <f t="shared" si="8"/>
        <v>Gast8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3.5">
      <c r="A161" s="74" t="str">
        <f t="shared" si="8"/>
        <v>Gast8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3.5">
      <c r="A162" s="74" t="str">
        <f t="shared" si="8"/>
        <v>Gast8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3.5">
      <c r="A163" s="74" t="str">
        <f t="shared" si="8"/>
        <v>Gast8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3.5">
      <c r="A164" s="74" t="str">
        <f t="shared" si="8"/>
        <v>Gast8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3.5">
      <c r="A165" s="74" t="str">
        <f t="shared" si="8"/>
        <v>Gast8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3.5">
      <c r="A166" s="74" t="str">
        <f t="shared" si="8"/>
        <v>Gast8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3.5">
      <c r="A167" s="74" t="str">
        <f t="shared" si="8"/>
        <v>Gast8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3.5">
      <c r="A168" s="74" t="str">
        <f t="shared" si="8"/>
        <v>Gast8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3.5">
      <c r="A169" s="74" t="str">
        <f t="shared" si="8"/>
        <v>Gast8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3.5">
      <c r="A170" s="74" t="str">
        <f t="shared" si="8"/>
        <v>Gast8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4.75">
      <c r="A171" s="27" t="s">
        <v>171</v>
      </c>
      <c r="B171" s="35">
        <v>1</v>
      </c>
      <c r="C171" s="44"/>
      <c r="D171" s="35">
        <v>1</v>
      </c>
      <c r="E171" s="89"/>
      <c r="F171" s="35">
        <v>1</v>
      </c>
      <c r="G171" s="34"/>
    </row>
    <row r="172" spans="1:7" ht="13.5">
      <c r="A172" s="74" t="str">
        <f aca="true" t="shared" si="9" ref="A172:A191">$A$171</f>
        <v>Gast9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3.5">
      <c r="A173" s="74" t="str">
        <f t="shared" si="9"/>
        <v>Gast9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3.5">
      <c r="A174" s="74" t="str">
        <f t="shared" si="9"/>
        <v>Gast9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3.5">
      <c r="A175" s="74" t="str">
        <f t="shared" si="9"/>
        <v>Gast9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3.5">
      <c r="A176" s="74" t="str">
        <f t="shared" si="9"/>
        <v>Gast9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3.5">
      <c r="A177" s="74" t="str">
        <f t="shared" si="9"/>
        <v>Gast9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3.5">
      <c r="A178" s="74" t="str">
        <f t="shared" si="9"/>
        <v>Gast9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3.5">
      <c r="A179" s="74" t="str">
        <f t="shared" si="9"/>
        <v>Gast9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3.5">
      <c r="A180" s="74" t="str">
        <f t="shared" si="9"/>
        <v>Gast9</v>
      </c>
      <c r="B180" s="71">
        <v>10</v>
      </c>
      <c r="C180" s="67"/>
      <c r="D180" s="75">
        <v>10</v>
      </c>
      <c r="E180" s="86"/>
      <c r="F180" s="72">
        <v>10</v>
      </c>
      <c r="G180" s="73"/>
    </row>
    <row r="181" spans="1:7" ht="13.5">
      <c r="A181" s="74" t="str">
        <f t="shared" si="9"/>
        <v>Gast9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3.5">
      <c r="A182" s="74" t="str">
        <f t="shared" si="9"/>
        <v>Gast9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3.5">
      <c r="A183" s="74" t="str">
        <f t="shared" si="9"/>
        <v>Gast9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3.5">
      <c r="A184" s="74" t="str">
        <f t="shared" si="9"/>
        <v>Gast9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3.5">
      <c r="A185" s="74" t="str">
        <f t="shared" si="9"/>
        <v>Gast9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3.5">
      <c r="A186" s="74" t="str">
        <f t="shared" si="9"/>
        <v>Gast9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3.5">
      <c r="A187" s="74" t="str">
        <f t="shared" si="9"/>
        <v>Gast9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3.5">
      <c r="A188" s="74" t="str">
        <f t="shared" si="9"/>
        <v>Gast9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3.5">
      <c r="A189" s="74" t="str">
        <f t="shared" si="9"/>
        <v>Gast9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3.5">
      <c r="A190" s="74" t="str">
        <f t="shared" si="9"/>
        <v>Gast9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3.5">
      <c r="A191" s="74" t="str">
        <f t="shared" si="9"/>
        <v>Gast9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4.75">
      <c r="A192" s="36" t="s">
        <v>172</v>
      </c>
      <c r="B192" s="37">
        <v>1</v>
      </c>
      <c r="C192" s="45"/>
      <c r="D192" s="37">
        <v>1</v>
      </c>
      <c r="E192" s="91"/>
      <c r="F192" s="37">
        <v>1</v>
      </c>
      <c r="G192" s="38"/>
    </row>
    <row r="193" spans="1:7" ht="13.5">
      <c r="A193" s="74" t="str">
        <f aca="true" t="shared" si="10" ref="A193:A212">$A$192</f>
        <v>Gast10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3.5">
      <c r="A194" s="74" t="str">
        <f t="shared" si="10"/>
        <v>Gast10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3.5">
      <c r="A195" s="74" t="str">
        <f t="shared" si="10"/>
        <v>Gast10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3.5">
      <c r="A196" s="74" t="str">
        <f t="shared" si="10"/>
        <v>Gast10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3.5">
      <c r="A197" s="74" t="str">
        <f t="shared" si="10"/>
        <v>Gast10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3.5">
      <c r="A198" s="74" t="str">
        <f t="shared" si="10"/>
        <v>Gast10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3.5">
      <c r="A199" s="74" t="str">
        <f t="shared" si="10"/>
        <v>Gast10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3.5">
      <c r="A200" s="74" t="str">
        <f t="shared" si="10"/>
        <v>Gast10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3.5">
      <c r="A201" s="74" t="str">
        <f t="shared" si="10"/>
        <v>Gast10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3.5">
      <c r="A202" s="74" t="str">
        <f t="shared" si="10"/>
        <v>Gast10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3.5">
      <c r="A203" s="74" t="str">
        <f t="shared" si="10"/>
        <v>Gast10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3.5">
      <c r="A204" s="74" t="str">
        <f t="shared" si="10"/>
        <v>Gast10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3.5">
      <c r="A205" s="74" t="str">
        <f t="shared" si="10"/>
        <v>Gast10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3.5">
      <c r="A206" s="74" t="str">
        <f t="shared" si="10"/>
        <v>Gast10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3.5">
      <c r="A207" s="74" t="str">
        <f t="shared" si="10"/>
        <v>Gast10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3.5">
      <c r="A208" s="74" t="str">
        <f t="shared" si="10"/>
        <v>Gast10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3.5">
      <c r="A209" s="74" t="str">
        <f t="shared" si="10"/>
        <v>Gast10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3.5">
      <c r="A210" s="74" t="str">
        <f t="shared" si="10"/>
        <v>Gast10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3.5">
      <c r="A211" s="74" t="str">
        <f t="shared" si="10"/>
        <v>Gast10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3.5">
      <c r="A212" s="74" t="str">
        <f t="shared" si="10"/>
        <v>Gast10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4.75">
      <c r="A213" s="36" t="s">
        <v>173</v>
      </c>
      <c r="B213" s="35">
        <v>1</v>
      </c>
      <c r="C213" s="44"/>
      <c r="D213" s="35">
        <v>1</v>
      </c>
      <c r="E213" s="89"/>
      <c r="F213" s="35">
        <v>1</v>
      </c>
      <c r="G213" s="34"/>
    </row>
    <row r="214" spans="1:7" ht="13.5">
      <c r="A214" s="74" t="str">
        <f aca="true" t="shared" si="11" ref="A214:A254">$A$213</f>
        <v>Gast11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3.5">
      <c r="A215" s="74" t="str">
        <f t="shared" si="11"/>
        <v>Gast11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3.5">
      <c r="A216" s="74" t="str">
        <f t="shared" si="11"/>
        <v>Gast11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3.5">
      <c r="A217" s="74" t="str">
        <f t="shared" si="11"/>
        <v>Gast11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3.5">
      <c r="A218" s="74" t="str">
        <f t="shared" si="11"/>
        <v>Gast11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3.5">
      <c r="A219" s="74" t="str">
        <f t="shared" si="11"/>
        <v>Gast11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3.5">
      <c r="A220" s="74" t="str">
        <f t="shared" si="11"/>
        <v>Gast11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3.5">
      <c r="A221" s="74" t="str">
        <f t="shared" si="11"/>
        <v>Gast11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3.5">
      <c r="A222" s="74" t="str">
        <f t="shared" si="11"/>
        <v>Gast11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3.5">
      <c r="A223" s="74" t="str">
        <f t="shared" si="11"/>
        <v>Gast11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3.5">
      <c r="A224" s="74" t="str">
        <f t="shared" si="11"/>
        <v>Gast11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3.5">
      <c r="A225" s="74" t="str">
        <f t="shared" si="11"/>
        <v>Gast11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3.5">
      <c r="A226" s="74" t="str">
        <f t="shared" si="11"/>
        <v>Gast11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3.5">
      <c r="A227" s="74" t="str">
        <f t="shared" si="11"/>
        <v>Gast11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3.5">
      <c r="A228" s="74" t="str">
        <f t="shared" si="11"/>
        <v>Gast11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3.5">
      <c r="A229" s="74" t="str">
        <f t="shared" si="11"/>
        <v>Gast11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3.5">
      <c r="A230" s="74" t="str">
        <f t="shared" si="11"/>
        <v>Gast11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3.5">
      <c r="A231" s="74" t="str">
        <f t="shared" si="11"/>
        <v>Gast11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3.5">
      <c r="A232" s="74" t="str">
        <f t="shared" si="11"/>
        <v>Gast11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 t="str">
        <f t="shared" si="11"/>
        <v>Gast11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:7" ht="24.75" hidden="1">
      <c r="A234" s="36" t="s">
        <v>174</v>
      </c>
      <c r="B234" s="35">
        <v>1</v>
      </c>
      <c r="C234" s="44"/>
      <c r="D234" s="35">
        <v>1</v>
      </c>
      <c r="E234" s="89"/>
      <c r="F234" s="35">
        <v>1</v>
      </c>
      <c r="G234" s="34"/>
    </row>
    <row r="235" spans="1:7" ht="13.5" hidden="1">
      <c r="A235" s="74" t="str">
        <f t="shared" si="11"/>
        <v>Gast11</v>
      </c>
      <c r="B235" s="71">
        <v>2</v>
      </c>
      <c r="C235" s="67"/>
      <c r="D235" s="75">
        <v>2</v>
      </c>
      <c r="E235" s="86"/>
      <c r="F235" s="72">
        <v>2</v>
      </c>
      <c r="G235" s="73"/>
    </row>
    <row r="236" spans="1:7" ht="13.5" hidden="1">
      <c r="A236" s="74" t="str">
        <f t="shared" si="11"/>
        <v>Gast11</v>
      </c>
      <c r="B236" s="71">
        <v>3</v>
      </c>
      <c r="C236" s="67"/>
      <c r="D236" s="75">
        <v>3</v>
      </c>
      <c r="E236" s="86"/>
      <c r="F236" s="72">
        <v>3</v>
      </c>
      <c r="G236" s="73"/>
    </row>
    <row r="237" spans="1:7" ht="13.5" hidden="1">
      <c r="A237" s="74" t="str">
        <f t="shared" si="11"/>
        <v>Gast11</v>
      </c>
      <c r="B237" s="71">
        <v>4</v>
      </c>
      <c r="C237" s="67"/>
      <c r="D237" s="75">
        <v>4</v>
      </c>
      <c r="E237" s="86"/>
      <c r="F237" s="72">
        <v>4</v>
      </c>
      <c r="G237" s="73"/>
    </row>
    <row r="238" spans="1:7" ht="13.5" hidden="1">
      <c r="A238" s="74" t="str">
        <f t="shared" si="11"/>
        <v>Gast11</v>
      </c>
      <c r="B238" s="71">
        <v>5</v>
      </c>
      <c r="C238" s="67"/>
      <c r="D238" s="75">
        <v>5</v>
      </c>
      <c r="E238" s="86"/>
      <c r="F238" s="72">
        <v>5</v>
      </c>
      <c r="G238" s="73"/>
    </row>
    <row r="239" spans="1:7" ht="13.5" hidden="1">
      <c r="A239" s="74" t="str">
        <f t="shared" si="11"/>
        <v>Gast11</v>
      </c>
      <c r="B239" s="71">
        <v>6</v>
      </c>
      <c r="C239" s="67"/>
      <c r="D239" s="75">
        <v>6</v>
      </c>
      <c r="E239" s="86"/>
      <c r="F239" s="72">
        <v>6</v>
      </c>
      <c r="G239" s="73"/>
    </row>
    <row r="240" spans="1:7" ht="13.5" hidden="1">
      <c r="A240" s="74" t="str">
        <f t="shared" si="11"/>
        <v>Gast11</v>
      </c>
      <c r="B240" s="71">
        <v>7</v>
      </c>
      <c r="C240" s="67"/>
      <c r="D240" s="75">
        <v>7</v>
      </c>
      <c r="E240" s="86"/>
      <c r="F240" s="72">
        <v>7</v>
      </c>
      <c r="G240" s="73"/>
    </row>
    <row r="241" spans="1:7" ht="13.5" hidden="1">
      <c r="A241" s="74" t="str">
        <f t="shared" si="11"/>
        <v>Gast11</v>
      </c>
      <c r="B241" s="71">
        <v>8</v>
      </c>
      <c r="C241" s="67"/>
      <c r="D241" s="75">
        <v>8</v>
      </c>
      <c r="E241" s="86"/>
      <c r="F241" s="72">
        <v>8</v>
      </c>
      <c r="G241" s="73"/>
    </row>
    <row r="242" spans="1:7" ht="13.5" hidden="1">
      <c r="A242" s="74" t="str">
        <f t="shared" si="11"/>
        <v>Gast11</v>
      </c>
      <c r="B242" s="71">
        <v>9</v>
      </c>
      <c r="C242" s="67"/>
      <c r="D242" s="75">
        <v>9</v>
      </c>
      <c r="E242" s="86"/>
      <c r="F242" s="72">
        <v>9</v>
      </c>
      <c r="G242" s="73"/>
    </row>
    <row r="243" spans="1:7" ht="13.5" hidden="1">
      <c r="A243" s="74" t="str">
        <f t="shared" si="11"/>
        <v>Gast11</v>
      </c>
      <c r="B243" s="71">
        <v>10</v>
      </c>
      <c r="C243" s="67"/>
      <c r="D243" s="75">
        <v>10</v>
      </c>
      <c r="E243" s="86"/>
      <c r="F243" s="72">
        <v>10</v>
      </c>
      <c r="G243" s="73"/>
    </row>
    <row r="244" spans="1:7" ht="13.5" hidden="1">
      <c r="A244" s="74" t="str">
        <f t="shared" si="11"/>
        <v>Gast11</v>
      </c>
      <c r="B244" s="71">
        <v>11</v>
      </c>
      <c r="C244" s="67"/>
      <c r="D244" s="75">
        <v>11</v>
      </c>
      <c r="E244" s="86"/>
      <c r="F244" s="72">
        <v>11</v>
      </c>
      <c r="G244" s="73"/>
    </row>
    <row r="245" spans="1:7" ht="13.5" hidden="1">
      <c r="A245" s="74" t="str">
        <f t="shared" si="11"/>
        <v>Gast11</v>
      </c>
      <c r="B245" s="71">
        <v>12</v>
      </c>
      <c r="C245" s="67"/>
      <c r="D245" s="75">
        <v>12</v>
      </c>
      <c r="E245" s="86"/>
      <c r="F245" s="72">
        <v>12</v>
      </c>
      <c r="G245" s="73"/>
    </row>
    <row r="246" spans="1:7" ht="13.5" hidden="1">
      <c r="A246" s="74" t="str">
        <f t="shared" si="11"/>
        <v>Gast11</v>
      </c>
      <c r="B246" s="71">
        <v>13</v>
      </c>
      <c r="C246" s="67"/>
      <c r="D246" s="75">
        <v>13</v>
      </c>
      <c r="E246" s="86"/>
      <c r="F246" s="72">
        <v>13</v>
      </c>
      <c r="G246" s="73"/>
    </row>
    <row r="247" spans="1:7" ht="13.5" hidden="1">
      <c r="A247" s="74" t="str">
        <f t="shared" si="11"/>
        <v>Gast11</v>
      </c>
      <c r="B247" s="71">
        <v>14</v>
      </c>
      <c r="C247" s="67"/>
      <c r="D247" s="75">
        <v>14</v>
      </c>
      <c r="E247" s="86"/>
      <c r="F247" s="72">
        <v>14</v>
      </c>
      <c r="G247" s="73"/>
    </row>
    <row r="248" spans="1:7" ht="13.5" hidden="1">
      <c r="A248" s="74" t="str">
        <f t="shared" si="11"/>
        <v>Gast11</v>
      </c>
      <c r="B248" s="71">
        <v>15</v>
      </c>
      <c r="C248" s="67"/>
      <c r="D248" s="75">
        <v>15</v>
      </c>
      <c r="E248" s="86"/>
      <c r="F248" s="72">
        <v>15</v>
      </c>
      <c r="G248" s="73"/>
    </row>
    <row r="249" spans="1:7" ht="13.5" hidden="1">
      <c r="A249" s="74" t="str">
        <f t="shared" si="11"/>
        <v>Gast11</v>
      </c>
      <c r="B249" s="71">
        <v>16</v>
      </c>
      <c r="C249" s="67"/>
      <c r="D249" s="75">
        <v>16</v>
      </c>
      <c r="E249" s="86"/>
      <c r="F249" s="72">
        <v>16</v>
      </c>
      <c r="G249" s="73"/>
    </row>
    <row r="250" spans="1:7" ht="13.5" hidden="1">
      <c r="A250" s="74" t="str">
        <f t="shared" si="11"/>
        <v>Gast11</v>
      </c>
      <c r="B250" s="71">
        <v>17</v>
      </c>
      <c r="C250" s="67"/>
      <c r="D250" s="75">
        <v>17</v>
      </c>
      <c r="E250" s="86"/>
      <c r="F250" s="72">
        <v>17</v>
      </c>
      <c r="G250" s="73"/>
    </row>
    <row r="251" spans="1:7" ht="13.5" hidden="1">
      <c r="A251" s="74" t="str">
        <f t="shared" si="11"/>
        <v>Gast11</v>
      </c>
      <c r="B251" s="71">
        <v>18</v>
      </c>
      <c r="C251" s="67"/>
      <c r="D251" s="75">
        <v>18</v>
      </c>
      <c r="E251" s="86"/>
      <c r="F251" s="72">
        <v>18</v>
      </c>
      <c r="G251" s="73"/>
    </row>
    <row r="252" spans="1:7" ht="13.5" hidden="1">
      <c r="A252" s="74" t="str">
        <f t="shared" si="11"/>
        <v>Gast11</v>
      </c>
      <c r="B252" s="71">
        <v>19</v>
      </c>
      <c r="C252" s="67"/>
      <c r="D252" s="75">
        <v>19</v>
      </c>
      <c r="E252" s="86"/>
      <c r="F252" s="72">
        <v>19</v>
      </c>
      <c r="G252" s="73"/>
    </row>
    <row r="253" spans="1:7" ht="13.5" hidden="1">
      <c r="A253" s="74" t="str">
        <f t="shared" si="11"/>
        <v>Gast11</v>
      </c>
      <c r="B253" s="71">
        <v>20</v>
      </c>
      <c r="C253" s="67"/>
      <c r="D253" s="75">
        <v>20</v>
      </c>
      <c r="E253" s="86"/>
      <c r="F253" s="72">
        <v>20</v>
      </c>
      <c r="G253" s="73"/>
    </row>
    <row r="254" spans="1:7" ht="15" customHeight="1" hidden="1">
      <c r="A254" s="74" t="str">
        <f t="shared" si="11"/>
        <v>Gast11</v>
      </c>
      <c r="B254" s="71">
        <v>21</v>
      </c>
      <c r="C254" s="67"/>
      <c r="D254" s="75">
        <v>21</v>
      </c>
      <c r="E254" s="86"/>
      <c r="F254" s="72">
        <v>21</v>
      </c>
      <c r="G254" s="73"/>
    </row>
  </sheetData>
  <sheetProtection password="CF7A" sheet="1" objects="1" scenarios="1" autoFilter="0"/>
  <autoFilter ref="A2:A16"/>
  <mergeCells count="2">
    <mergeCell ref="O1:U1"/>
    <mergeCell ref="A1:G1"/>
  </mergeCells>
  <dataValidations count="1">
    <dataValidation type="whole" allowBlank="1" showInputMessage="1" showErrorMessage="1" errorTitle="Passnummer" error="Bitte nur die Ziffern der Passnummer ohne vorangestellten Buchstaben eingeben. Es sind maximal 6 Ziffern zulässig." sqref="E4:E23 E25:E44 E46:E65 E67:E86 E88:E107 E109:E128 E130:E149 E151:E170 E172:E191 E193:E212 E214:E233 E235:E254 S4:S43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F58"/>
  <sheetViews>
    <sheetView showGridLines="0" showRowColHeaders="0" showOutlineSymbols="0" zoomScalePageLayoutView="0" workbookViewId="0" topLeftCell="A1">
      <selection activeCell="B1" sqref="B1"/>
    </sheetView>
  </sheetViews>
  <sheetFormatPr defaultColWidth="11.421875" defaultRowHeight="12.75"/>
  <cols>
    <col min="1" max="1" width="6.7109375" style="0" customWidth="1"/>
  </cols>
  <sheetData>
    <row r="1" ht="18">
      <c r="B1" s="179" t="s">
        <v>95</v>
      </c>
    </row>
    <row r="3" ht="12">
      <c r="B3" t="s">
        <v>96</v>
      </c>
    </row>
    <row r="4" ht="12.75">
      <c r="B4" t="s">
        <v>128</v>
      </c>
    </row>
    <row r="5" ht="12">
      <c r="B5" t="s">
        <v>140</v>
      </c>
    </row>
    <row r="7" ht="12">
      <c r="B7" t="s">
        <v>97</v>
      </c>
    </row>
    <row r="8" ht="12">
      <c r="B8" t="s">
        <v>91</v>
      </c>
    </row>
    <row r="9" ht="12">
      <c r="B9" t="s">
        <v>98</v>
      </c>
    </row>
    <row r="10" ht="12">
      <c r="B10" t="s">
        <v>99</v>
      </c>
    </row>
    <row r="11" ht="12">
      <c r="B11" t="s">
        <v>100</v>
      </c>
    </row>
    <row r="12" ht="12">
      <c r="B12" t="s">
        <v>101</v>
      </c>
    </row>
    <row r="14" ht="12">
      <c r="B14" t="s">
        <v>102</v>
      </c>
    </row>
    <row r="15" ht="12">
      <c r="B15" t="s">
        <v>103</v>
      </c>
    </row>
    <row r="16" ht="12">
      <c r="B16" t="s">
        <v>104</v>
      </c>
    </row>
    <row r="17" ht="12">
      <c r="B17" t="s">
        <v>105</v>
      </c>
    </row>
    <row r="18" ht="12">
      <c r="B18" t="s">
        <v>141</v>
      </c>
    </row>
    <row r="19" ht="12">
      <c r="B19" t="s">
        <v>106</v>
      </c>
    </row>
    <row r="21" ht="12">
      <c r="B21" t="s">
        <v>107</v>
      </c>
    </row>
    <row r="22" ht="12">
      <c r="B22" t="s">
        <v>108</v>
      </c>
    </row>
    <row r="23" ht="12">
      <c r="B23" t="s">
        <v>109</v>
      </c>
    </row>
    <row r="24" ht="12">
      <c r="B24" t="s">
        <v>110</v>
      </c>
    </row>
    <row r="25" ht="12">
      <c r="B25" t="s">
        <v>111</v>
      </c>
    </row>
    <row r="26" ht="12">
      <c r="B26" t="s">
        <v>112</v>
      </c>
    </row>
    <row r="27" ht="12">
      <c r="B27" t="s">
        <v>113</v>
      </c>
    </row>
    <row r="28" ht="12">
      <c r="B28" t="s">
        <v>114</v>
      </c>
    </row>
    <row r="29" ht="12">
      <c r="B29" t="s">
        <v>91</v>
      </c>
    </row>
    <row r="30" ht="12">
      <c r="B30" t="s">
        <v>115</v>
      </c>
    </row>
    <row r="31" ht="12">
      <c r="B31" s="213" t="s">
        <v>159</v>
      </c>
    </row>
    <row r="32" ht="12">
      <c r="B32" t="s">
        <v>116</v>
      </c>
    </row>
    <row r="33" ht="12">
      <c r="B33" t="s">
        <v>117</v>
      </c>
    </row>
    <row r="34" spans="2:6" ht="12.75">
      <c r="B34" s="2" t="s">
        <v>142</v>
      </c>
      <c r="C34" s="2"/>
      <c r="D34" s="2"/>
      <c r="E34" s="2"/>
      <c r="F34" s="2"/>
    </row>
    <row r="35" ht="12">
      <c r="B35" t="s">
        <v>143</v>
      </c>
    </row>
    <row r="37" ht="12">
      <c r="B37" s="213" t="s">
        <v>149</v>
      </c>
    </row>
    <row r="38" ht="12">
      <c r="B38" s="213" t="s">
        <v>160</v>
      </c>
    </row>
    <row r="39" ht="12">
      <c r="B39" s="213" t="s">
        <v>161</v>
      </c>
    </row>
    <row r="41" ht="12">
      <c r="B41" t="s">
        <v>118</v>
      </c>
    </row>
    <row r="42" ht="12">
      <c r="B42" t="s">
        <v>119</v>
      </c>
    </row>
    <row r="44" ht="12">
      <c r="B44" t="s">
        <v>120</v>
      </c>
    </row>
    <row r="46" ht="12">
      <c r="B46" t="s">
        <v>121</v>
      </c>
    </row>
    <row r="47" ht="12">
      <c r="B47" t="s">
        <v>122</v>
      </c>
    </row>
    <row r="49" ht="12">
      <c r="B49" t="s">
        <v>123</v>
      </c>
    </row>
    <row r="50" ht="12">
      <c r="B50" t="s">
        <v>124</v>
      </c>
    </row>
    <row r="52" ht="12">
      <c r="B52" t="s">
        <v>125</v>
      </c>
    </row>
    <row r="53" ht="12">
      <c r="B53" t="s">
        <v>126</v>
      </c>
    </row>
    <row r="55" ht="12">
      <c r="B55" t="s">
        <v>144</v>
      </c>
    </row>
    <row r="57" ht="12">
      <c r="B57" t="s">
        <v>127</v>
      </c>
    </row>
    <row r="58" ht="12">
      <c r="B58" t="s">
        <v>147</v>
      </c>
    </row>
  </sheetData>
  <sheetProtection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O71"/>
  <sheetViews>
    <sheetView showGridLines="0" showRowColHeaders="0" zoomScalePageLayoutView="0" workbookViewId="0" topLeftCell="A19">
      <selection activeCell="P99" sqref="P99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3.5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13.5" thickTop="1">
      <c r="A5" s="181" t="str">
        <f>DKB!D8</f>
        <v>Heimmannschaft</v>
      </c>
      <c r="B5" s="182"/>
      <c r="C5" s="182"/>
      <c r="D5" s="182"/>
      <c r="E5" s="182"/>
      <c r="F5" s="183"/>
      <c r="G5" s="180"/>
      <c r="H5" s="181" t="str">
        <f>A5</f>
        <v>Heimmannschaft</v>
      </c>
      <c r="I5" s="182"/>
      <c r="J5" s="182"/>
      <c r="K5" s="182"/>
      <c r="L5" s="182"/>
      <c r="M5" s="183"/>
    </row>
    <row r="6" spans="1:13" ht="13.5" thickBot="1">
      <c r="A6" s="184"/>
      <c r="B6" s="185" t="str">
        <f>DKB!R8</f>
        <v>Gastmannschaft 1</v>
      </c>
      <c r="C6" s="185"/>
      <c r="D6" s="185"/>
      <c r="E6" s="185"/>
      <c r="F6" s="186">
        <f>DKB!V3</f>
        <v>42068</v>
      </c>
      <c r="G6" s="180"/>
      <c r="H6" s="184" t="s">
        <v>91</v>
      </c>
      <c r="I6" s="185" t="str">
        <f>B6</f>
        <v>Gastmannschaft 1</v>
      </c>
      <c r="J6" s="185"/>
      <c r="K6" s="185"/>
      <c r="L6" s="185"/>
      <c r="M6" s="186">
        <f>F6</f>
        <v>42068</v>
      </c>
    </row>
    <row r="7" spans="1:13" ht="12.75">
      <c r="A7" s="187" t="s">
        <v>129</v>
      </c>
      <c r="B7" s="188"/>
      <c r="C7" s="188"/>
      <c r="D7" s="188"/>
      <c r="E7" s="188"/>
      <c r="F7" s="189"/>
      <c r="G7" s="180"/>
      <c r="H7" s="187" t="s">
        <v>129</v>
      </c>
      <c r="I7" s="188"/>
      <c r="J7" s="188"/>
      <c r="K7" s="188"/>
      <c r="L7" s="188"/>
      <c r="M7" s="189"/>
    </row>
    <row r="8" spans="1:13" ht="12.75">
      <c r="A8" s="190" t="s">
        <v>130</v>
      </c>
      <c r="B8" s="188"/>
      <c r="C8" s="188"/>
      <c r="D8" s="188"/>
      <c r="E8" s="188"/>
      <c r="F8" s="189"/>
      <c r="G8" s="180"/>
      <c r="H8" s="190" t="s">
        <v>130</v>
      </c>
      <c r="I8" s="188"/>
      <c r="J8" s="188"/>
      <c r="K8" s="188"/>
      <c r="L8" s="188"/>
      <c r="M8" s="189"/>
    </row>
    <row r="9" spans="1:13" ht="12.75">
      <c r="A9" s="187"/>
      <c r="B9" s="188"/>
      <c r="C9" s="188"/>
      <c r="D9" s="188"/>
      <c r="E9" s="188"/>
      <c r="F9" s="189"/>
      <c r="G9" s="180"/>
      <c r="H9" s="187"/>
      <c r="I9" s="188"/>
      <c r="J9" s="188"/>
      <c r="K9" s="188"/>
      <c r="L9" s="188"/>
      <c r="M9" s="189"/>
    </row>
    <row r="10" spans="1:13" ht="12.75">
      <c r="A10" s="187" t="s">
        <v>131</v>
      </c>
      <c r="B10" s="188"/>
      <c r="C10" s="188">
        <f>IF(DKB!B11=0,"",DKB!B11)</f>
      </c>
      <c r="D10" s="188"/>
      <c r="E10" s="188"/>
      <c r="F10" s="189"/>
      <c r="G10" s="180"/>
      <c r="H10" s="187" t="s">
        <v>131</v>
      </c>
      <c r="I10" s="188"/>
      <c r="J10" s="188">
        <f>IF(DKB!P11=0,"",DKB!P11)</f>
      </c>
      <c r="K10" s="188"/>
      <c r="L10" s="188"/>
      <c r="M10" s="189"/>
    </row>
    <row r="11" spans="1:13" ht="13.5" thickBot="1">
      <c r="A11" s="187"/>
      <c r="B11" s="188"/>
      <c r="C11" s="188"/>
      <c r="D11" s="188"/>
      <c r="E11" s="188"/>
      <c r="F11" s="189"/>
      <c r="G11" s="180"/>
      <c r="H11" s="187"/>
      <c r="I11" s="188"/>
      <c r="J11" s="188"/>
      <c r="K11" s="188"/>
      <c r="L11" s="188"/>
      <c r="M11" s="189"/>
    </row>
    <row r="12" spans="1:13" ht="13.5" thickBot="1">
      <c r="A12" s="191" t="s">
        <v>148</v>
      </c>
      <c r="B12" s="192" t="s">
        <v>132</v>
      </c>
      <c r="C12" s="192" t="s">
        <v>17</v>
      </c>
      <c r="D12" s="192" t="s">
        <v>133</v>
      </c>
      <c r="E12" s="192" t="s">
        <v>134</v>
      </c>
      <c r="F12" s="193" t="s">
        <v>135</v>
      </c>
      <c r="G12" s="180"/>
      <c r="H12" s="191" t="s">
        <v>148</v>
      </c>
      <c r="I12" s="192" t="s">
        <v>132</v>
      </c>
      <c r="J12" s="192" t="s">
        <v>17</v>
      </c>
      <c r="K12" s="192" t="s">
        <v>133</v>
      </c>
      <c r="L12" s="192" t="s">
        <v>134</v>
      </c>
      <c r="M12" s="193" t="s">
        <v>135</v>
      </c>
    </row>
    <row r="13" spans="1:13" ht="19.5" customHeight="1" thickBot="1">
      <c r="A13" s="191">
        <v>1</v>
      </c>
      <c r="B13" s="192"/>
      <c r="C13" s="192"/>
      <c r="D13" s="192"/>
      <c r="E13" s="192"/>
      <c r="F13" s="193"/>
      <c r="G13" s="180"/>
      <c r="H13" s="191">
        <v>1</v>
      </c>
      <c r="I13" s="192"/>
      <c r="J13" s="192"/>
      <c r="K13" s="192"/>
      <c r="L13" s="192"/>
      <c r="M13" s="193"/>
    </row>
    <row r="14" spans="1:13" ht="19.5" customHeight="1" thickBot="1">
      <c r="A14" s="191">
        <v>2</v>
      </c>
      <c r="B14" s="192"/>
      <c r="C14" s="192"/>
      <c r="D14" s="192"/>
      <c r="E14" s="192"/>
      <c r="F14" s="193"/>
      <c r="G14" s="180"/>
      <c r="H14" s="191">
        <v>2</v>
      </c>
      <c r="I14" s="192"/>
      <c r="J14" s="192"/>
      <c r="K14" s="192"/>
      <c r="L14" s="192"/>
      <c r="M14" s="193"/>
    </row>
    <row r="15" spans="1:13" ht="19.5" customHeight="1" thickBot="1">
      <c r="A15" s="191">
        <v>3</v>
      </c>
      <c r="B15" s="192"/>
      <c r="C15" s="192"/>
      <c r="D15" s="192"/>
      <c r="E15" s="192"/>
      <c r="F15" s="193"/>
      <c r="G15" s="180"/>
      <c r="H15" s="191">
        <v>3</v>
      </c>
      <c r="I15" s="192"/>
      <c r="J15" s="192"/>
      <c r="K15" s="192"/>
      <c r="L15" s="192"/>
      <c r="M15" s="193"/>
    </row>
    <row r="16" spans="1:13" ht="19.5" customHeight="1" thickBot="1">
      <c r="A16" s="194">
        <v>4</v>
      </c>
      <c r="B16" s="195"/>
      <c r="C16" s="195"/>
      <c r="D16" s="195"/>
      <c r="E16" s="195"/>
      <c r="F16" s="196"/>
      <c r="G16" s="180"/>
      <c r="H16" s="194">
        <v>4</v>
      </c>
      <c r="I16" s="195"/>
      <c r="J16" s="195"/>
      <c r="K16" s="195"/>
      <c r="L16" s="195"/>
      <c r="M16" s="196"/>
    </row>
    <row r="17" spans="1:13" ht="19.5" customHeight="1" thickBot="1">
      <c r="A17" s="197"/>
      <c r="B17" s="198"/>
      <c r="C17" s="198"/>
      <c r="D17" s="198"/>
      <c r="E17" s="198"/>
      <c r="F17" s="199"/>
      <c r="G17" s="180"/>
      <c r="H17" s="197"/>
      <c r="I17" s="198"/>
      <c r="J17" s="198"/>
      <c r="K17" s="198"/>
      <c r="L17" s="198"/>
      <c r="M17" s="199"/>
    </row>
    <row r="18" spans="1:13" ht="19.5" customHeight="1" thickBot="1">
      <c r="A18" s="200" t="s">
        <v>134</v>
      </c>
      <c r="B18" s="201"/>
      <c r="C18" s="201"/>
      <c r="D18" s="201"/>
      <c r="E18" s="201"/>
      <c r="F18" s="202"/>
      <c r="G18" s="180"/>
      <c r="H18" s="200" t="s">
        <v>134</v>
      </c>
      <c r="I18" s="201"/>
      <c r="J18" s="201"/>
      <c r="K18" s="201"/>
      <c r="L18" s="201"/>
      <c r="M18" s="202"/>
    </row>
    <row r="19" spans="1:13" ht="13.5" thickTop="1">
      <c r="A19" s="203"/>
      <c r="B19" s="203"/>
      <c r="C19" s="203"/>
      <c r="D19" s="203"/>
      <c r="E19" s="203"/>
      <c r="F19" s="203"/>
      <c r="G19" s="180"/>
      <c r="H19" s="203"/>
      <c r="I19" s="203"/>
      <c r="J19" s="203"/>
      <c r="K19" s="203"/>
      <c r="L19" s="203"/>
      <c r="M19" s="203"/>
    </row>
    <row r="20" spans="1:13" ht="12.75">
      <c r="A20" s="203"/>
      <c r="B20" s="203"/>
      <c r="C20" s="203"/>
      <c r="D20" s="203"/>
      <c r="E20" s="203"/>
      <c r="F20" s="203"/>
      <c r="G20" s="180"/>
      <c r="H20" s="203"/>
      <c r="I20" s="203"/>
      <c r="J20" s="203"/>
      <c r="K20" s="203"/>
      <c r="L20" s="203"/>
      <c r="M20" s="203"/>
    </row>
    <row r="21" spans="1:13" ht="12.75" thickBot="1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5" ht="13.5" thickTop="1">
      <c r="A22" s="181" t="str">
        <f>A5</f>
        <v>Heimmannschaft</v>
      </c>
      <c r="B22" s="182"/>
      <c r="C22" s="182"/>
      <c r="D22" s="182"/>
      <c r="E22" s="182"/>
      <c r="F22" s="183"/>
      <c r="G22" s="180"/>
      <c r="H22" s="181" t="str">
        <f>A5</f>
        <v>Heimmannschaft</v>
      </c>
      <c r="I22" s="182"/>
      <c r="J22" s="182"/>
      <c r="K22" s="182"/>
      <c r="L22" s="182"/>
      <c r="M22" s="183"/>
      <c r="O22" t="s">
        <v>91</v>
      </c>
    </row>
    <row r="23" spans="1:13" ht="13.5" thickBot="1">
      <c r="A23" s="184" t="s">
        <v>91</v>
      </c>
      <c r="B23" s="185" t="str">
        <f>B6</f>
        <v>Gastmannschaft 1</v>
      </c>
      <c r="C23" s="185"/>
      <c r="D23" s="185"/>
      <c r="E23" s="185"/>
      <c r="F23" s="186">
        <f>F6</f>
        <v>42068</v>
      </c>
      <c r="G23" s="180"/>
      <c r="H23" s="184" t="s">
        <v>91</v>
      </c>
      <c r="I23" s="185" t="str">
        <f>B6</f>
        <v>Gastmannschaft 1</v>
      </c>
      <c r="J23" s="185"/>
      <c r="K23" s="185"/>
      <c r="L23" s="185"/>
      <c r="M23" s="186">
        <f>F6</f>
        <v>42068</v>
      </c>
    </row>
    <row r="24" spans="1:13" ht="12.75">
      <c r="A24" s="187" t="s">
        <v>129</v>
      </c>
      <c r="B24" s="188"/>
      <c r="C24" s="188"/>
      <c r="D24" s="188"/>
      <c r="E24" s="188"/>
      <c r="F24" s="189"/>
      <c r="G24" s="180"/>
      <c r="H24" s="187" t="s">
        <v>129</v>
      </c>
      <c r="I24" s="188"/>
      <c r="J24" s="188"/>
      <c r="K24" s="188"/>
      <c r="L24" s="188"/>
      <c r="M24" s="189"/>
    </row>
    <row r="25" spans="1:13" ht="12.75">
      <c r="A25" s="190" t="s">
        <v>130</v>
      </c>
      <c r="B25" s="188"/>
      <c r="C25" s="188"/>
      <c r="D25" s="188"/>
      <c r="E25" s="188"/>
      <c r="F25" s="189"/>
      <c r="G25" s="180"/>
      <c r="H25" s="190" t="s">
        <v>130</v>
      </c>
      <c r="I25" s="188"/>
      <c r="J25" s="188"/>
      <c r="K25" s="188"/>
      <c r="L25" s="188"/>
      <c r="M25" s="189"/>
    </row>
    <row r="26" spans="1:13" ht="12.75">
      <c r="A26" s="187"/>
      <c r="B26" s="188"/>
      <c r="C26" s="188"/>
      <c r="D26" s="188"/>
      <c r="E26" s="188"/>
      <c r="F26" s="189"/>
      <c r="G26" s="180"/>
      <c r="H26" s="187"/>
      <c r="I26" s="188"/>
      <c r="J26" s="188"/>
      <c r="K26" s="188"/>
      <c r="L26" s="188"/>
      <c r="M26" s="189"/>
    </row>
    <row r="27" spans="1:13" ht="12.75">
      <c r="A27" s="187" t="s">
        <v>131</v>
      </c>
      <c r="B27" s="188"/>
      <c r="C27" s="188">
        <f>IF(DKB!B18=0,"",DKB!B18)</f>
      </c>
      <c r="D27" s="188"/>
      <c r="E27" s="188"/>
      <c r="F27" s="189"/>
      <c r="G27" s="180"/>
      <c r="H27" s="187" t="s">
        <v>131</v>
      </c>
      <c r="I27" s="188"/>
      <c r="J27" s="188">
        <f>IF(DKB!P18=0,"",DKB!P18)</f>
      </c>
      <c r="K27" s="188"/>
      <c r="L27" s="188"/>
      <c r="M27" s="189"/>
    </row>
    <row r="28" spans="1:13" ht="13.5" thickBot="1">
      <c r="A28" s="187"/>
      <c r="B28" s="188"/>
      <c r="C28" s="188"/>
      <c r="D28" s="188"/>
      <c r="E28" s="188"/>
      <c r="F28" s="189"/>
      <c r="G28" s="180"/>
      <c r="H28" s="187"/>
      <c r="I28" s="188"/>
      <c r="J28" s="188"/>
      <c r="K28" s="188"/>
      <c r="L28" s="188"/>
      <c r="M28" s="189"/>
    </row>
    <row r="29" spans="1:13" ht="13.5" thickBot="1">
      <c r="A29" s="191" t="s">
        <v>148</v>
      </c>
      <c r="B29" s="192" t="s">
        <v>132</v>
      </c>
      <c r="C29" s="192" t="s">
        <v>17</v>
      </c>
      <c r="D29" s="192" t="s">
        <v>133</v>
      </c>
      <c r="E29" s="192" t="s">
        <v>134</v>
      </c>
      <c r="F29" s="193" t="s">
        <v>135</v>
      </c>
      <c r="G29" s="180"/>
      <c r="H29" s="191" t="s">
        <v>148</v>
      </c>
      <c r="I29" s="192" t="s">
        <v>132</v>
      </c>
      <c r="J29" s="192" t="s">
        <v>17</v>
      </c>
      <c r="K29" s="192" t="s">
        <v>133</v>
      </c>
      <c r="L29" s="192" t="s">
        <v>134</v>
      </c>
      <c r="M29" s="193" t="s">
        <v>135</v>
      </c>
    </row>
    <row r="30" spans="1:13" ht="19.5" customHeight="1" thickBot="1">
      <c r="A30" s="191">
        <v>1</v>
      </c>
      <c r="B30" s="192"/>
      <c r="C30" s="192"/>
      <c r="D30" s="192"/>
      <c r="E30" s="192"/>
      <c r="F30" s="193"/>
      <c r="G30" s="180"/>
      <c r="H30" s="191">
        <v>1</v>
      </c>
      <c r="I30" s="192"/>
      <c r="J30" s="192"/>
      <c r="K30" s="192"/>
      <c r="L30" s="192"/>
      <c r="M30" s="193"/>
    </row>
    <row r="31" spans="1:13" ht="19.5" customHeight="1" thickBot="1">
      <c r="A31" s="191">
        <v>2</v>
      </c>
      <c r="B31" s="192"/>
      <c r="C31" s="192"/>
      <c r="D31" s="192"/>
      <c r="E31" s="192"/>
      <c r="F31" s="193"/>
      <c r="G31" s="180"/>
      <c r="H31" s="191">
        <v>2</v>
      </c>
      <c r="I31" s="192"/>
      <c r="J31" s="192"/>
      <c r="K31" s="192"/>
      <c r="L31" s="192"/>
      <c r="M31" s="193"/>
    </row>
    <row r="32" spans="1:13" ht="19.5" customHeight="1" thickBot="1">
      <c r="A32" s="191">
        <v>3</v>
      </c>
      <c r="B32" s="192"/>
      <c r="C32" s="192"/>
      <c r="D32" s="192"/>
      <c r="E32" s="192"/>
      <c r="F32" s="193"/>
      <c r="G32" s="180"/>
      <c r="H32" s="191">
        <v>3</v>
      </c>
      <c r="I32" s="192"/>
      <c r="J32" s="192"/>
      <c r="K32" s="192"/>
      <c r="L32" s="192"/>
      <c r="M32" s="193"/>
    </row>
    <row r="33" spans="1:13" ht="19.5" customHeight="1" thickBot="1">
      <c r="A33" s="194">
        <v>4</v>
      </c>
      <c r="B33" s="195"/>
      <c r="C33" s="195"/>
      <c r="D33" s="195"/>
      <c r="E33" s="195"/>
      <c r="F33" s="196"/>
      <c r="G33" s="180"/>
      <c r="H33" s="194">
        <v>4</v>
      </c>
      <c r="I33" s="195"/>
      <c r="J33" s="195"/>
      <c r="K33" s="195"/>
      <c r="L33" s="195"/>
      <c r="M33" s="196"/>
    </row>
    <row r="34" spans="1:13" ht="19.5" customHeight="1" thickBot="1">
      <c r="A34" s="197" t="s">
        <v>91</v>
      </c>
      <c r="B34" s="198"/>
      <c r="C34" s="198"/>
      <c r="D34" s="198"/>
      <c r="E34" s="198"/>
      <c r="F34" s="199"/>
      <c r="G34" s="180"/>
      <c r="H34" s="197"/>
      <c r="I34" s="198"/>
      <c r="J34" s="198"/>
      <c r="K34" s="198"/>
      <c r="L34" s="198"/>
      <c r="M34" s="199"/>
    </row>
    <row r="35" spans="1:13" ht="19.5" customHeight="1" thickBot="1">
      <c r="A35" s="200" t="s">
        <v>134</v>
      </c>
      <c r="B35" s="201"/>
      <c r="C35" s="201"/>
      <c r="D35" s="201"/>
      <c r="E35" s="201"/>
      <c r="F35" s="202"/>
      <c r="G35" s="180"/>
      <c r="H35" s="200" t="s">
        <v>134</v>
      </c>
      <c r="I35" s="201"/>
      <c r="J35" s="201"/>
      <c r="K35" s="201"/>
      <c r="L35" s="201"/>
      <c r="M35" s="202"/>
    </row>
    <row r="36" spans="1:13" ht="13.5" thickTop="1">
      <c r="A36" s="203"/>
      <c r="B36" s="203"/>
      <c r="C36" s="203"/>
      <c r="D36" s="203"/>
      <c r="E36" s="203"/>
      <c r="F36" s="203"/>
      <c r="G36" s="180"/>
      <c r="H36" s="203"/>
      <c r="I36" s="203"/>
      <c r="J36" s="203"/>
      <c r="K36" s="203"/>
      <c r="L36" s="203"/>
      <c r="M36" s="203"/>
    </row>
    <row r="37" spans="1:13" ht="12.75">
      <c r="A37" s="203"/>
      <c r="B37" s="203"/>
      <c r="C37" s="203"/>
      <c r="D37" s="203"/>
      <c r="E37" s="203"/>
      <c r="F37" s="203"/>
      <c r="G37" s="180"/>
      <c r="H37" s="203"/>
      <c r="I37" s="203"/>
      <c r="J37" s="203"/>
      <c r="K37" s="203"/>
      <c r="L37" s="203"/>
      <c r="M37" s="203"/>
    </row>
    <row r="38" spans="1:13" ht="12.75" thickBot="1">
      <c r="A38" s="180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</row>
    <row r="39" spans="1:13" ht="13.5" thickTop="1">
      <c r="A39" s="181" t="str">
        <f>A5</f>
        <v>Heimmannschaft</v>
      </c>
      <c r="B39" s="182"/>
      <c r="C39" s="182"/>
      <c r="D39" s="182"/>
      <c r="E39" s="182"/>
      <c r="F39" s="183"/>
      <c r="G39" s="180"/>
      <c r="H39" s="181" t="str">
        <f>A5</f>
        <v>Heimmannschaft</v>
      </c>
      <c r="I39" s="182"/>
      <c r="J39" s="182"/>
      <c r="K39" s="182"/>
      <c r="L39" s="182"/>
      <c r="M39" s="183"/>
    </row>
    <row r="40" spans="1:13" ht="13.5" thickBot="1">
      <c r="A40" s="184" t="s">
        <v>91</v>
      </c>
      <c r="B40" s="185" t="str">
        <f>B6</f>
        <v>Gastmannschaft 1</v>
      </c>
      <c r="C40" s="185"/>
      <c r="D40" s="185"/>
      <c r="E40" s="185"/>
      <c r="F40" s="186">
        <f>F6</f>
        <v>42068</v>
      </c>
      <c r="G40" s="180"/>
      <c r="H40" s="184" t="s">
        <v>91</v>
      </c>
      <c r="I40" s="185" t="str">
        <f>B6</f>
        <v>Gastmannschaft 1</v>
      </c>
      <c r="J40" s="185"/>
      <c r="K40" s="185"/>
      <c r="L40" s="185"/>
      <c r="M40" s="186">
        <f>F6</f>
        <v>42068</v>
      </c>
    </row>
    <row r="41" spans="1:13" ht="12.75">
      <c r="A41" s="187" t="s">
        <v>129</v>
      </c>
      <c r="B41" s="188"/>
      <c r="C41" s="188"/>
      <c r="D41" s="188"/>
      <c r="E41" s="188"/>
      <c r="F41" s="189"/>
      <c r="G41" s="180"/>
      <c r="H41" s="187" t="s">
        <v>129</v>
      </c>
      <c r="I41" s="188"/>
      <c r="J41" s="188"/>
      <c r="K41" s="188"/>
      <c r="L41" s="188"/>
      <c r="M41" s="189"/>
    </row>
    <row r="42" spans="1:13" ht="12.75">
      <c r="A42" s="190" t="s">
        <v>130</v>
      </c>
      <c r="B42" s="188"/>
      <c r="C42" s="188"/>
      <c r="D42" s="188"/>
      <c r="E42" s="188"/>
      <c r="F42" s="189"/>
      <c r="G42" s="180"/>
      <c r="H42" s="190" t="s">
        <v>130</v>
      </c>
      <c r="I42" s="188"/>
      <c r="J42" s="188"/>
      <c r="K42" s="188"/>
      <c r="L42" s="188"/>
      <c r="M42" s="189"/>
    </row>
    <row r="43" spans="1:13" ht="12.75">
      <c r="A43" s="187"/>
      <c r="B43" s="188"/>
      <c r="C43" s="188"/>
      <c r="D43" s="188"/>
      <c r="E43" s="188"/>
      <c r="F43" s="189"/>
      <c r="G43" s="180"/>
      <c r="H43" s="187"/>
      <c r="I43" s="188"/>
      <c r="J43" s="188"/>
      <c r="K43" s="188"/>
      <c r="L43" s="188"/>
      <c r="M43" s="189"/>
    </row>
    <row r="44" spans="1:13" ht="12.75">
      <c r="A44" s="187" t="s">
        <v>131</v>
      </c>
      <c r="B44" s="188"/>
      <c r="C44" s="188">
        <f>IF(DKB!B25=0,"",DKB!B25)</f>
      </c>
      <c r="D44" s="188"/>
      <c r="E44" s="188"/>
      <c r="F44" s="189"/>
      <c r="G44" s="180"/>
      <c r="H44" s="187" t="s">
        <v>131</v>
      </c>
      <c r="I44" s="188"/>
      <c r="J44" s="188">
        <f>IF(DKB!P25=0,"",DKB!P25)</f>
      </c>
      <c r="K44" s="188"/>
      <c r="L44" s="188"/>
      <c r="M44" s="189"/>
    </row>
    <row r="45" spans="1:13" ht="13.5" thickBot="1">
      <c r="A45" s="187"/>
      <c r="B45" s="188"/>
      <c r="C45" s="188"/>
      <c r="D45" s="188"/>
      <c r="E45" s="188"/>
      <c r="F45" s="189"/>
      <c r="G45" s="180"/>
      <c r="H45" s="187"/>
      <c r="I45" s="188"/>
      <c r="J45" s="188"/>
      <c r="K45" s="188"/>
      <c r="L45" s="188"/>
      <c r="M45" s="189"/>
    </row>
    <row r="46" spans="1:13" ht="13.5" thickBot="1">
      <c r="A46" s="191" t="s">
        <v>148</v>
      </c>
      <c r="B46" s="192" t="s">
        <v>132</v>
      </c>
      <c r="C46" s="192" t="s">
        <v>17</v>
      </c>
      <c r="D46" s="192" t="s">
        <v>133</v>
      </c>
      <c r="E46" s="192" t="s">
        <v>134</v>
      </c>
      <c r="F46" s="193" t="s">
        <v>135</v>
      </c>
      <c r="G46" s="180"/>
      <c r="H46" s="191" t="s">
        <v>148</v>
      </c>
      <c r="I46" s="192" t="s">
        <v>132</v>
      </c>
      <c r="J46" s="192" t="s">
        <v>17</v>
      </c>
      <c r="K46" s="192" t="s">
        <v>133</v>
      </c>
      <c r="L46" s="192" t="s">
        <v>134</v>
      </c>
      <c r="M46" s="193" t="s">
        <v>135</v>
      </c>
    </row>
    <row r="47" spans="1:13" ht="19.5" customHeight="1" thickBot="1">
      <c r="A47" s="191">
        <v>1</v>
      </c>
      <c r="B47" s="192"/>
      <c r="C47" s="192"/>
      <c r="D47" s="192"/>
      <c r="E47" s="192"/>
      <c r="F47" s="193"/>
      <c r="G47" s="180"/>
      <c r="H47" s="191">
        <v>1</v>
      </c>
      <c r="I47" s="192"/>
      <c r="J47" s="192"/>
      <c r="K47" s="192"/>
      <c r="L47" s="192"/>
      <c r="M47" s="193"/>
    </row>
    <row r="48" spans="1:13" ht="19.5" customHeight="1" thickBot="1">
      <c r="A48" s="191">
        <v>2</v>
      </c>
      <c r="B48" s="192"/>
      <c r="C48" s="192"/>
      <c r="D48" s="192"/>
      <c r="E48" s="192"/>
      <c r="F48" s="193"/>
      <c r="G48" s="180"/>
      <c r="H48" s="191">
        <v>2</v>
      </c>
      <c r="I48" s="192"/>
      <c r="J48" s="192"/>
      <c r="K48" s="192"/>
      <c r="L48" s="192"/>
      <c r="M48" s="193"/>
    </row>
    <row r="49" spans="1:13" ht="19.5" customHeight="1" thickBot="1">
      <c r="A49" s="191">
        <v>3</v>
      </c>
      <c r="B49" s="192"/>
      <c r="C49" s="192"/>
      <c r="D49" s="192"/>
      <c r="E49" s="192"/>
      <c r="F49" s="193"/>
      <c r="G49" s="180"/>
      <c r="H49" s="191">
        <v>3</v>
      </c>
      <c r="I49" s="192"/>
      <c r="J49" s="192"/>
      <c r="K49" s="192"/>
      <c r="L49" s="192"/>
      <c r="M49" s="193"/>
    </row>
    <row r="50" spans="1:13" ht="19.5" customHeight="1" thickBot="1">
      <c r="A50" s="194">
        <v>4</v>
      </c>
      <c r="B50" s="195"/>
      <c r="C50" s="195"/>
      <c r="D50" s="195"/>
      <c r="E50" s="195"/>
      <c r="F50" s="196"/>
      <c r="G50" s="180"/>
      <c r="H50" s="194">
        <v>4</v>
      </c>
      <c r="I50" s="195"/>
      <c r="J50" s="195"/>
      <c r="K50" s="195"/>
      <c r="L50" s="195"/>
      <c r="M50" s="196"/>
    </row>
    <row r="51" spans="1:13" ht="19.5" customHeight="1" thickBot="1">
      <c r="A51" s="197"/>
      <c r="B51" s="198"/>
      <c r="C51" s="198"/>
      <c r="D51" s="198"/>
      <c r="E51" s="198"/>
      <c r="F51" s="199"/>
      <c r="G51" s="180"/>
      <c r="H51" s="197"/>
      <c r="I51" s="198"/>
      <c r="J51" s="198"/>
      <c r="K51" s="198"/>
      <c r="L51" s="198"/>
      <c r="M51" s="199"/>
    </row>
    <row r="52" spans="1:13" ht="19.5" customHeight="1" thickBot="1">
      <c r="A52" s="200" t="s">
        <v>134</v>
      </c>
      <c r="B52" s="201"/>
      <c r="C52" s="201"/>
      <c r="D52" s="201"/>
      <c r="E52" s="201"/>
      <c r="F52" s="202"/>
      <c r="G52" s="180"/>
      <c r="H52" s="200" t="s">
        <v>134</v>
      </c>
      <c r="I52" s="201"/>
      <c r="J52" s="201"/>
      <c r="K52" s="201"/>
      <c r="L52" s="201"/>
      <c r="M52" s="202"/>
    </row>
    <row r="53" spans="1:13" ht="13.5" customHeight="1" thickTop="1">
      <c r="A53" s="204"/>
      <c r="B53" s="203"/>
      <c r="C53" s="203"/>
      <c r="D53" s="203"/>
      <c r="E53" s="203"/>
      <c r="F53" s="203"/>
      <c r="G53" s="180"/>
      <c r="H53" s="204"/>
      <c r="I53" s="203"/>
      <c r="J53" s="203"/>
      <c r="K53" s="203"/>
      <c r="L53" s="203"/>
      <c r="M53" s="203"/>
    </row>
    <row r="54" spans="1:13" ht="12.75" customHeight="1">
      <c r="A54" s="204"/>
      <c r="B54" s="203"/>
      <c r="C54" s="203"/>
      <c r="D54" s="203"/>
      <c r="E54" s="203"/>
      <c r="F54" s="203"/>
      <c r="G54" s="180"/>
      <c r="H54" s="204"/>
      <c r="I54" s="203"/>
      <c r="J54" s="203"/>
      <c r="K54" s="203"/>
      <c r="L54" s="203"/>
      <c r="M54" s="203"/>
    </row>
    <row r="55" spans="1:13" ht="12.75" thickBo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13.5" thickTop="1">
      <c r="A56" s="181" t="str">
        <f>A5</f>
        <v>Heimmannschaft</v>
      </c>
      <c r="B56" s="182"/>
      <c r="C56" s="182"/>
      <c r="D56" s="182"/>
      <c r="E56" s="182"/>
      <c r="F56" s="183"/>
      <c r="G56" s="180"/>
      <c r="H56" s="181" t="str">
        <f>A5</f>
        <v>Heimmannschaft</v>
      </c>
      <c r="I56" s="182"/>
      <c r="J56" s="182"/>
      <c r="K56" s="182"/>
      <c r="L56" s="182"/>
      <c r="M56" s="183"/>
    </row>
    <row r="57" spans="1:13" ht="13.5" thickBot="1">
      <c r="A57" s="184"/>
      <c r="B57" s="185" t="str">
        <f>B6</f>
        <v>Gastmannschaft 1</v>
      </c>
      <c r="C57" s="185"/>
      <c r="D57" s="185"/>
      <c r="E57" s="185"/>
      <c r="F57" s="186">
        <f>F6</f>
        <v>42068</v>
      </c>
      <c r="G57" s="180"/>
      <c r="H57" s="184" t="s">
        <v>91</v>
      </c>
      <c r="I57" s="185" t="str">
        <f>B6</f>
        <v>Gastmannschaft 1</v>
      </c>
      <c r="J57" s="185"/>
      <c r="K57" s="185"/>
      <c r="L57" s="185"/>
      <c r="M57" s="186">
        <f>F6</f>
        <v>42068</v>
      </c>
    </row>
    <row r="58" spans="1:13" ht="12.75">
      <c r="A58" s="187" t="s">
        <v>129</v>
      </c>
      <c r="B58" s="188"/>
      <c r="C58" s="188"/>
      <c r="D58" s="188"/>
      <c r="E58" s="188"/>
      <c r="F58" s="189"/>
      <c r="G58" s="180"/>
      <c r="H58" s="187" t="s">
        <v>129</v>
      </c>
      <c r="I58" s="188"/>
      <c r="J58" s="188"/>
      <c r="K58" s="188"/>
      <c r="L58" s="188"/>
      <c r="M58" s="189"/>
    </row>
    <row r="59" spans="1:13" ht="12.75">
      <c r="A59" s="190" t="s">
        <v>130</v>
      </c>
      <c r="B59" s="188"/>
      <c r="C59" s="188"/>
      <c r="D59" s="188"/>
      <c r="E59" s="188"/>
      <c r="F59" s="189"/>
      <c r="G59" s="180"/>
      <c r="H59" s="190" t="s">
        <v>130</v>
      </c>
      <c r="I59" s="188"/>
      <c r="J59" s="188"/>
      <c r="K59" s="188"/>
      <c r="L59" s="188"/>
      <c r="M59" s="189"/>
    </row>
    <row r="60" spans="1:13" ht="12.75">
      <c r="A60" s="187"/>
      <c r="B60" s="188"/>
      <c r="C60" s="188"/>
      <c r="D60" s="188"/>
      <c r="E60" s="188"/>
      <c r="F60" s="189"/>
      <c r="G60" s="180"/>
      <c r="H60" s="187"/>
      <c r="I60" s="188"/>
      <c r="J60" s="188"/>
      <c r="K60" s="188"/>
      <c r="L60" s="188"/>
      <c r="M60" s="189"/>
    </row>
    <row r="61" spans="1:13" ht="12.75">
      <c r="A61" s="187" t="s">
        <v>131</v>
      </c>
      <c r="B61" s="188"/>
      <c r="C61" s="188">
        <f>IF(DKB!B32=0,"",DKB!B32)</f>
      </c>
      <c r="D61" s="188"/>
      <c r="E61" s="188"/>
      <c r="F61" s="189"/>
      <c r="G61" s="180"/>
      <c r="H61" s="187" t="s">
        <v>131</v>
      </c>
      <c r="I61" s="188"/>
      <c r="J61" s="188">
        <f>IF(DKB!P32=0,"",DKB!P32)</f>
      </c>
      <c r="K61" s="188"/>
      <c r="L61" s="188"/>
      <c r="M61" s="189"/>
    </row>
    <row r="62" spans="1:13" ht="13.5" thickBot="1">
      <c r="A62" s="187"/>
      <c r="B62" s="188"/>
      <c r="C62" s="188"/>
      <c r="D62" s="188"/>
      <c r="E62" s="188"/>
      <c r="F62" s="189"/>
      <c r="G62" s="180"/>
      <c r="H62" s="187"/>
      <c r="I62" s="188"/>
      <c r="J62" s="188"/>
      <c r="K62" s="188"/>
      <c r="L62" s="188"/>
      <c r="M62" s="189"/>
    </row>
    <row r="63" spans="1:13" ht="13.5" customHeight="1" thickBot="1">
      <c r="A63" s="191" t="s">
        <v>148</v>
      </c>
      <c r="B63" s="192" t="s">
        <v>132</v>
      </c>
      <c r="C63" s="192" t="s">
        <v>17</v>
      </c>
      <c r="D63" s="192" t="s">
        <v>133</v>
      </c>
      <c r="E63" s="192" t="s">
        <v>134</v>
      </c>
      <c r="F63" s="193" t="s">
        <v>135</v>
      </c>
      <c r="G63" s="180"/>
      <c r="H63" s="191" t="s">
        <v>148</v>
      </c>
      <c r="I63" s="192" t="s">
        <v>132</v>
      </c>
      <c r="J63" s="192" t="s">
        <v>17</v>
      </c>
      <c r="K63" s="192" t="s">
        <v>133</v>
      </c>
      <c r="L63" s="192" t="s">
        <v>134</v>
      </c>
      <c r="M63" s="193" t="s">
        <v>135</v>
      </c>
    </row>
    <row r="64" spans="1:13" ht="19.5" customHeight="1" thickBot="1">
      <c r="A64" s="191">
        <v>1</v>
      </c>
      <c r="B64" s="192"/>
      <c r="C64" s="192"/>
      <c r="D64" s="192"/>
      <c r="E64" s="192"/>
      <c r="F64" s="193"/>
      <c r="G64" s="180"/>
      <c r="H64" s="191">
        <v>1</v>
      </c>
      <c r="I64" s="192"/>
      <c r="J64" s="192"/>
      <c r="K64" s="192"/>
      <c r="L64" s="192"/>
      <c r="M64" s="193"/>
    </row>
    <row r="65" spans="1:13" ht="19.5" customHeight="1" thickBot="1">
      <c r="A65" s="191">
        <v>2</v>
      </c>
      <c r="B65" s="192"/>
      <c r="C65" s="192"/>
      <c r="D65" s="192"/>
      <c r="E65" s="192"/>
      <c r="F65" s="193"/>
      <c r="G65" s="180"/>
      <c r="H65" s="191">
        <v>2</v>
      </c>
      <c r="I65" s="192"/>
      <c r="J65" s="192"/>
      <c r="K65" s="192"/>
      <c r="L65" s="192"/>
      <c r="M65" s="193"/>
    </row>
    <row r="66" spans="1:13" ht="19.5" customHeight="1" thickBot="1">
      <c r="A66" s="191">
        <v>3</v>
      </c>
      <c r="B66" s="192"/>
      <c r="C66" s="192"/>
      <c r="D66" s="192"/>
      <c r="E66" s="192"/>
      <c r="F66" s="193"/>
      <c r="G66" s="180"/>
      <c r="H66" s="191">
        <v>3</v>
      </c>
      <c r="I66" s="192"/>
      <c r="J66" s="192"/>
      <c r="K66" s="192"/>
      <c r="L66" s="192"/>
      <c r="M66" s="193"/>
    </row>
    <row r="67" spans="1:13" ht="19.5" customHeight="1" thickBot="1">
      <c r="A67" s="194">
        <v>4</v>
      </c>
      <c r="B67" s="195"/>
      <c r="C67" s="195"/>
      <c r="D67" s="195"/>
      <c r="E67" s="195"/>
      <c r="F67" s="196"/>
      <c r="G67" s="180"/>
      <c r="H67" s="194">
        <v>4</v>
      </c>
      <c r="I67" s="195"/>
      <c r="J67" s="195"/>
      <c r="K67" s="195"/>
      <c r="L67" s="195"/>
      <c r="M67" s="196"/>
    </row>
    <row r="68" spans="1:13" ht="19.5" customHeight="1" thickBot="1">
      <c r="A68" s="197"/>
      <c r="B68" s="198"/>
      <c r="C68" s="198"/>
      <c r="D68" s="198"/>
      <c r="E68" s="198"/>
      <c r="F68" s="199"/>
      <c r="G68" s="180"/>
      <c r="H68" s="197"/>
      <c r="I68" s="198"/>
      <c r="J68" s="198"/>
      <c r="K68" s="198"/>
      <c r="L68" s="198"/>
      <c r="M68" s="199"/>
    </row>
    <row r="69" spans="1:13" ht="19.5" customHeight="1" thickBot="1">
      <c r="A69" s="200" t="s">
        <v>134</v>
      </c>
      <c r="B69" s="201"/>
      <c r="C69" s="201"/>
      <c r="D69" s="201"/>
      <c r="E69" s="201"/>
      <c r="F69" s="202"/>
      <c r="G69" s="180"/>
      <c r="H69" s="200" t="s">
        <v>134</v>
      </c>
      <c r="I69" s="201"/>
      <c r="J69" s="201"/>
      <c r="K69" s="201"/>
      <c r="L69" s="201"/>
      <c r="M69" s="202"/>
    </row>
    <row r="70" spans="1:13" ht="13.5" thickTop="1">
      <c r="A70" s="203"/>
      <c r="B70" s="203"/>
      <c r="C70" s="203"/>
      <c r="D70" s="203"/>
      <c r="E70" s="203"/>
      <c r="F70" s="203"/>
      <c r="G70" s="180"/>
      <c r="H70" s="203"/>
      <c r="I70" s="203"/>
      <c r="J70" s="203"/>
      <c r="K70" s="203"/>
      <c r="L70" s="203"/>
      <c r="M70" s="203"/>
    </row>
    <row r="71" spans="1:13" ht="12.75">
      <c r="A71" s="203"/>
      <c r="B71" s="203"/>
      <c r="C71" s="203"/>
      <c r="D71" s="203"/>
      <c r="E71" s="203"/>
      <c r="F71" s="203"/>
      <c r="G71" s="180"/>
      <c r="H71" s="203"/>
      <c r="I71" s="203"/>
      <c r="J71" s="203"/>
      <c r="K71" s="203"/>
      <c r="L71" s="203"/>
      <c r="M71" s="203"/>
    </row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4">
      <selection activeCell="A1" sqref="A1:H4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Rammler/S. Zipprodt, KSV Roßleben</dc:creator>
  <cp:keywords>Makro</cp:keywords>
  <dc:description/>
  <cp:lastModifiedBy>Martin Böhm-Schweizer</cp:lastModifiedBy>
  <cp:lastPrinted>2020-07-31T13:47:27Z</cp:lastPrinted>
  <dcterms:created xsi:type="dcterms:W3CDTF">1998-03-09T21:09:14Z</dcterms:created>
  <dcterms:modified xsi:type="dcterms:W3CDTF">2020-07-31T14:17:08Z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